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GRANTS\2026\2026 Budget Templates\"/>
    </mc:Choice>
  </mc:AlternateContent>
  <xr:revisionPtr revIDLastSave="0" documentId="13_ncr:1_{0F4E7457-19FA-44C5-BEA7-54C7FADD5EEC}" xr6:coauthVersionLast="47" xr6:coauthVersionMax="47" xr10:uidLastSave="{00000000-0000-0000-0000-000000000000}"/>
  <bookViews>
    <workbookView xWindow="-120" yWindow="-120" windowWidth="29040" windowHeight="15840" tabRatio="758" firstSheet="2" activeTab="2" xr2:uid="{EAD1E172-D967-45A6-8AD7-7CC1617D53B2}"/>
  </bookViews>
  <sheets>
    <sheet name="Instructions" sheetId="15" r:id="rId1"/>
    <sheet name="Sample" sheetId="16" r:id="rId2"/>
    <sheet name="Program Budget " sheetId="18" r:id="rId3"/>
    <sheet name="Parameter" sheetId="12" state="hidden" r:id="rId4"/>
  </sheets>
  <definedNames>
    <definedName name="_xlnm.Print_Area" localSheetId="0">Instructions!$A$1:$N$56</definedName>
    <definedName name="_xlnm.Print_Area" localSheetId="2">'Program Budget '!$A$1:$F$137</definedName>
    <definedName name="_xlnm.Print_Area" localSheetId="1">Sample!$A$1:$P$98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8" l="1"/>
  <c r="E110" i="18" s="1"/>
  <c r="E109" i="18"/>
  <c r="D109" i="18"/>
  <c r="D108" i="18"/>
  <c r="E108" i="18" s="1"/>
  <c r="D107" i="18"/>
  <c r="E107" i="18" s="1"/>
  <c r="D106" i="18"/>
  <c r="E106" i="18" s="1"/>
  <c r="E105" i="18"/>
  <c r="D105" i="18"/>
  <c r="D104" i="18"/>
  <c r="E104" i="18" s="1"/>
  <c r="D103" i="18"/>
  <c r="E103" i="18" s="1"/>
  <c r="D102" i="18"/>
  <c r="E102" i="18" s="1"/>
  <c r="E101" i="18"/>
  <c r="D101" i="18"/>
  <c r="D83" i="18"/>
  <c r="E83" i="18" s="1"/>
  <c r="E82" i="18"/>
  <c r="D82" i="18"/>
  <c r="D81" i="18"/>
  <c r="E81" i="18" s="1"/>
  <c r="D80" i="18"/>
  <c r="E80" i="18" s="1"/>
  <c r="D79" i="18"/>
  <c r="E79" i="18" s="1"/>
  <c r="E78" i="18"/>
  <c r="D78" i="18"/>
  <c r="D77" i="18"/>
  <c r="E77" i="18" s="1"/>
  <c r="D76" i="18"/>
  <c r="E76" i="18" s="1"/>
  <c r="D75" i="18"/>
  <c r="E75" i="18" s="1"/>
  <c r="D74" i="18"/>
  <c r="E74" i="18" s="1"/>
  <c r="B132" i="18"/>
  <c r="B136" i="18" s="1"/>
  <c r="C136" i="18" s="1"/>
  <c r="B126" i="18"/>
  <c r="D125" i="18"/>
  <c r="E125" i="18" s="1"/>
  <c r="D124" i="18"/>
  <c r="E124" i="18" s="1"/>
  <c r="D123" i="18"/>
  <c r="E123" i="18" s="1"/>
  <c r="D122" i="18"/>
  <c r="E122" i="18" s="1"/>
  <c r="D121" i="18"/>
  <c r="E121" i="18" s="1"/>
  <c r="D120" i="18"/>
  <c r="E120" i="18" s="1"/>
  <c r="D119" i="18"/>
  <c r="E119" i="18" s="1"/>
  <c r="D118" i="18"/>
  <c r="E118" i="18" s="1"/>
  <c r="D117" i="18"/>
  <c r="E117" i="18" s="1"/>
  <c r="D116" i="18"/>
  <c r="E116" i="18" s="1"/>
  <c r="D115" i="18"/>
  <c r="E115" i="18" s="1"/>
  <c r="D114" i="18"/>
  <c r="E114" i="18" s="1"/>
  <c r="D113" i="18"/>
  <c r="E113" i="18" s="1"/>
  <c r="D112" i="18"/>
  <c r="E112" i="18" s="1"/>
  <c r="D111" i="18"/>
  <c r="E111" i="18" s="1"/>
  <c r="D100" i="18"/>
  <c r="B94" i="18"/>
  <c r="B93" i="18"/>
  <c r="D92" i="18"/>
  <c r="E92" i="18" s="1"/>
  <c r="D91" i="18"/>
  <c r="E91" i="18" s="1"/>
  <c r="D90" i="18"/>
  <c r="E90" i="18" s="1"/>
  <c r="D89" i="18"/>
  <c r="E89" i="18" s="1"/>
  <c r="D88" i="18"/>
  <c r="E88" i="18" s="1"/>
  <c r="D87" i="18"/>
  <c r="E87" i="18" s="1"/>
  <c r="D86" i="18"/>
  <c r="E86" i="18" s="1"/>
  <c r="D85" i="18"/>
  <c r="E85" i="18" s="1"/>
  <c r="D84" i="18"/>
  <c r="E84" i="18" s="1"/>
  <c r="D73" i="18"/>
  <c r="E73" i="18" s="1"/>
  <c r="D72" i="18"/>
  <c r="E72" i="18" s="1"/>
  <c r="D71" i="18"/>
  <c r="B63" i="18"/>
  <c r="B56" i="18"/>
  <c r="B50" i="18"/>
  <c r="B44" i="18"/>
  <c r="B38" i="18"/>
  <c r="B32" i="18"/>
  <c r="B26" i="18"/>
  <c r="B20" i="18"/>
  <c r="B13" i="18"/>
  <c r="B73" i="16"/>
  <c r="B65" i="18" l="1"/>
  <c r="D126" i="18"/>
  <c r="B96" i="18"/>
  <c r="B128" i="18" s="1"/>
  <c r="B134" i="18" s="1"/>
  <c r="D93" i="18"/>
  <c r="D95" i="18" s="1"/>
  <c r="E71" i="18"/>
  <c r="E100" i="18"/>
  <c r="E126" i="18" s="1"/>
  <c r="B93" i="16"/>
  <c r="B97" i="16" s="1"/>
  <c r="B87" i="16"/>
  <c r="D86" i="16"/>
  <c r="E86" i="16" s="1"/>
  <c r="D85" i="16"/>
  <c r="E85" i="16" s="1"/>
  <c r="D84" i="16"/>
  <c r="E84" i="16" s="1"/>
  <c r="D83" i="16"/>
  <c r="E83" i="16" s="1"/>
  <c r="D82" i="16"/>
  <c r="E82" i="16" s="1"/>
  <c r="D81" i="16"/>
  <c r="E81" i="16" s="1"/>
  <c r="D80" i="16"/>
  <c r="E80" i="16" s="1"/>
  <c r="D79" i="16"/>
  <c r="E79" i="16" s="1"/>
  <c r="B72" i="16"/>
  <c r="D71" i="16"/>
  <c r="E71" i="16" s="1"/>
  <c r="D70" i="16"/>
  <c r="E70" i="16" s="1"/>
  <c r="D69" i="16"/>
  <c r="E69" i="16" s="1"/>
  <c r="D68" i="16"/>
  <c r="E68" i="16" s="1"/>
  <c r="D67" i="16"/>
  <c r="E67" i="16" s="1"/>
  <c r="D66" i="16"/>
  <c r="E66" i="16" s="1"/>
  <c r="D65" i="16"/>
  <c r="E65" i="16" s="1"/>
  <c r="D64" i="16"/>
  <c r="B56" i="16"/>
  <c r="B50" i="16"/>
  <c r="B46" i="16"/>
  <c r="B42" i="16"/>
  <c r="B35" i="16"/>
  <c r="B30" i="16"/>
  <c r="B24" i="16"/>
  <c r="B19" i="16"/>
  <c r="B13" i="16"/>
  <c r="D72" i="16" l="1"/>
  <c r="E72" i="16" s="1"/>
  <c r="E75" i="16" s="1"/>
  <c r="E64" i="16"/>
  <c r="B133" i="18"/>
  <c r="C133" i="18" s="1"/>
  <c r="D96" i="18"/>
  <c r="D128" i="18" s="1"/>
  <c r="D129" i="18" s="1"/>
  <c r="E93" i="18"/>
  <c r="E96" i="18" s="1"/>
  <c r="E128" i="18" s="1"/>
  <c r="D87" i="16"/>
  <c r="B58" i="16"/>
  <c r="E87" i="16"/>
  <c r="B75" i="16"/>
  <c r="B89" i="16" s="1"/>
  <c r="D75" i="16" l="1"/>
  <c r="D89" i="16" s="1"/>
  <c r="D90" i="16" s="1"/>
  <c r="D74" i="16"/>
  <c r="E89" i="16"/>
  <c r="B95" i="16"/>
  <c r="B94" i="16"/>
  <c r="C94" i="16" s="1"/>
</calcChain>
</file>

<file path=xl/sharedStrings.xml><?xml version="1.0" encoding="utf-8"?>
<sst xmlns="http://schemas.openxmlformats.org/spreadsheetml/2006/main" count="188" uniqueCount="125">
  <si>
    <t>Instructions for Budget Template</t>
  </si>
  <si>
    <t>General</t>
  </si>
  <si>
    <t xml:space="preserve"> - Enter information in non-shaded and yellow highlighted cells only.</t>
  </si>
  <si>
    <t xml:space="preserve"> - Cells that are shaded are locked due to formulas.</t>
  </si>
  <si>
    <t xml:space="preserve"> - Do not use formulas or cents.  This will cause rounding errors and cause the form not to balance.</t>
  </si>
  <si>
    <t xml:space="preserve"> - Contact your Program Officer for any questions on the form.</t>
  </si>
  <si>
    <t>Headings</t>
  </si>
  <si>
    <t xml:space="preserve"> - Enter Organization Name.</t>
  </si>
  <si>
    <t xml:space="preserve"> - Enter Project Title.</t>
  </si>
  <si>
    <t xml:space="preserve"> - Enter Amount Requested.</t>
  </si>
  <si>
    <t xml:space="preserve"> - Select Payment Frequency from drop down menu.</t>
  </si>
  <si>
    <t>Program Revenue</t>
  </si>
  <si>
    <t xml:space="preserve"> - MHM Request will auto populate in Cell B13.</t>
  </si>
  <si>
    <t xml:space="preserve"> - Enter program revenue by source in column B.</t>
  </si>
  <si>
    <t xml:space="preserve"> - Contributed revenue is the amount of funds that the applying organization is going to contribute to the program.</t>
  </si>
  <si>
    <t>Program Expenses - Salaries &amp; Fringe</t>
  </si>
  <si>
    <t xml:space="preserve"> - Enter salaries &amp; wages by position title in column A.</t>
  </si>
  <si>
    <r>
      <t xml:space="preserve"> - Enter </t>
    </r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program salaries in column B.</t>
    </r>
  </si>
  <si>
    <t xml:space="preserve"> - Enter the % of time these positions are spent on the MHM grant in column C.</t>
  </si>
  <si>
    <t xml:space="preserve"> - The "MHM Request" and "Other Funding Sources" column will auto populate when entering the % of time spent on MHM grant.</t>
  </si>
  <si>
    <r>
      <t xml:space="preserve"> - Enter total amount of fringe benefits for the </t>
    </r>
    <r>
      <rPr>
        <b/>
        <sz val="11"/>
        <color theme="1"/>
        <rFont val="Arial"/>
        <family val="2"/>
      </rPr>
      <t>allocated</t>
    </r>
    <r>
      <rPr>
        <sz val="11"/>
        <color theme="1"/>
        <rFont val="Arial"/>
        <family val="2"/>
      </rPr>
      <t xml:space="preserve"> salaries amount in yellow box.</t>
    </r>
  </si>
  <si>
    <t xml:space="preserve"> - Enter Justification for salaries and expenses beginning in Column F.</t>
  </si>
  <si>
    <t xml:space="preserve"> - The budget is considered incomplete if the justification section is not filled out.</t>
  </si>
  <si>
    <t>Program Expenses</t>
  </si>
  <si>
    <t xml:space="preserve"> - List description of program expenses in column A.</t>
  </si>
  <si>
    <t xml:space="preserve"> - Enter the total budget for these expenses in Column B.</t>
  </si>
  <si>
    <t xml:space="preserve"> - Enter the % of expense funded by the MHM grant in Column C.</t>
  </si>
  <si>
    <t xml:space="preserve"> - The "MHM Request" and "Other Funding Sources" column will auto populate after entering the % of expenses funded by MHM grant in Column C.  </t>
  </si>
  <si>
    <t xml:space="preserve"> - Enter Justification for expenses beginning in Column F.</t>
  </si>
  <si>
    <t xml:space="preserve"> - When entering justification, add detail including quantity, rates, duration, unit costs, and number of units as applicable.</t>
  </si>
  <si>
    <t>Indirect Cost</t>
  </si>
  <si>
    <t xml:space="preserve"> - Indirect costs are allowed up to 15% of total direct expenses.  Indirect costs is not allowable on computers, software, or other capital items.</t>
  </si>
  <si>
    <t xml:space="preserve"> - Refer to MHM's indirect cost guidelines for more information.</t>
  </si>
  <si>
    <t>Summary of Financial Request</t>
  </si>
  <si>
    <t xml:space="preserve"> - Enter the total organizational budget in the yellow box.</t>
  </si>
  <si>
    <t xml:space="preserve"> - The summary of financial request will automatically populate with the data previously entered for revenue and expenses.</t>
  </si>
  <si>
    <t xml:space="preserve"> - The program net income must equal $0 (revenue = expenses). </t>
  </si>
  <si>
    <t xml:space="preserve"> - If revenue does not equal expenses, an error note will appear next to the program net income on Column C.  Revisit revenue and expenses.</t>
  </si>
  <si>
    <t xml:space="preserve"> - The amount requested must not be over 20% of the org budget.  If exceeded, an error note will appear next to the % of org budget.</t>
  </si>
  <si>
    <t xml:space="preserve">Organization Name: </t>
  </si>
  <si>
    <t>Methodist Healthcare Ministries</t>
  </si>
  <si>
    <t xml:space="preserve">Project Title: </t>
  </si>
  <si>
    <t>Going the Extra Mile</t>
  </si>
  <si>
    <t>Start Date:</t>
  </si>
  <si>
    <t>End Date:</t>
  </si>
  <si>
    <t>Grant Period:</t>
  </si>
  <si>
    <t xml:space="preserve">Amount Requested: </t>
  </si>
  <si>
    <t>Payment Schedule:</t>
  </si>
  <si>
    <t>Monthly</t>
  </si>
  <si>
    <t xml:space="preserve">Program Revenue </t>
  </si>
  <si>
    <t>Sources</t>
  </si>
  <si>
    <t>MHM Request:</t>
  </si>
  <si>
    <t>Total</t>
  </si>
  <si>
    <t>Contributed</t>
  </si>
  <si>
    <t>Subtotal</t>
  </si>
  <si>
    <t xml:space="preserve">Government: </t>
  </si>
  <si>
    <t>NIH</t>
  </si>
  <si>
    <t>DFPS</t>
  </si>
  <si>
    <t xml:space="preserve">Foundation Grants: </t>
  </si>
  <si>
    <t xml:space="preserve">Greehey </t>
  </si>
  <si>
    <t>Mays</t>
  </si>
  <si>
    <t>SAAF</t>
  </si>
  <si>
    <t>Program Fees:</t>
  </si>
  <si>
    <t xml:space="preserve">Fees </t>
  </si>
  <si>
    <t>Donations:</t>
  </si>
  <si>
    <t>Corporations:</t>
  </si>
  <si>
    <t>Total Individual</t>
  </si>
  <si>
    <t>Special Events/Fundraising:</t>
  </si>
  <si>
    <t>Annual Gala</t>
  </si>
  <si>
    <t>In Kind:</t>
  </si>
  <si>
    <t>Rent</t>
  </si>
  <si>
    <t xml:space="preserve">Other: </t>
  </si>
  <si>
    <t xml:space="preserve">Total Program Revenue </t>
  </si>
  <si>
    <t xml:space="preserve">Program Expenses </t>
  </si>
  <si>
    <t>Justification</t>
  </si>
  <si>
    <t>Description</t>
  </si>
  <si>
    <t>Total Program Salaries/Fringe Benefits</t>
  </si>
  <si>
    <t>% of time spent on MHM Grant</t>
  </si>
  <si>
    <t>MHM Request</t>
  </si>
  <si>
    <t>Other Funding Sources</t>
  </si>
  <si>
    <t xml:space="preserve">Please provide an explanation of the proposed expense. </t>
  </si>
  <si>
    <t>Salaries &amp; Wages/Fringe Benefits (enter position title):</t>
  </si>
  <si>
    <t>Program Manager</t>
  </si>
  <si>
    <t>The Program Manager will work half the time on the MHM grant to be sure the program goals are being met.</t>
  </si>
  <si>
    <t>Community Health Worker</t>
  </si>
  <si>
    <t>The Community Health Worker will visit clients on a weekly basis.</t>
  </si>
  <si>
    <t>RN</t>
  </si>
  <si>
    <t>The RN will review patient data with the patient.</t>
  </si>
  <si>
    <t>Total Salaries &amp; Wages</t>
  </si>
  <si>
    <t>Fringe Benefits (for allocated salaries only)</t>
  </si>
  <si>
    <t>Total Fringe Benefits as a % of Salaries &amp; Wages</t>
  </si>
  <si>
    <t>Total Salaries &amp; Fringe Benefits</t>
  </si>
  <si>
    <t>Total Program Other Expenses</t>
  </si>
  <si>
    <t>% of expense funded by MHM Grant</t>
  </si>
  <si>
    <t xml:space="preserve">MHM Request </t>
  </si>
  <si>
    <t xml:space="preserve">Other Funding Sources  </t>
  </si>
  <si>
    <t xml:space="preserve">Program Expenses: </t>
  </si>
  <si>
    <t>Lab &amp; Diagnostic Test</t>
  </si>
  <si>
    <t>The medical staff will perform lab tests and funds are needed to get results.  2,000 lab tests at $75/each.</t>
  </si>
  <si>
    <t>Contract Labor</t>
  </si>
  <si>
    <t>A consultant will help with the organizations strategic plan.  The budget is for 8 months of work at $9,375/month.</t>
  </si>
  <si>
    <t>Office Supplies</t>
  </si>
  <si>
    <t>Office supplies are needed for general work at $2,000/mo for 10 months.</t>
  </si>
  <si>
    <t>Rent is provided as an in-kind expense.</t>
  </si>
  <si>
    <t xml:space="preserve">EHR Software </t>
  </si>
  <si>
    <t>We are in need of a new software to keep track of patient data.</t>
  </si>
  <si>
    <t>Computers</t>
  </si>
  <si>
    <t>New computers are needed for office and field staff.  15 computers will be purchased at $1,400/each.</t>
  </si>
  <si>
    <t>Indirect Cost*</t>
  </si>
  <si>
    <t>* Indirect Costs may be included up to 15% of direct expenses.  Indirect cost may not be allowable on computers, software, and other capital items. See Indirect Cost guidelines for more information.</t>
  </si>
  <si>
    <t>Total Program Expenses</t>
  </si>
  <si>
    <t>Total Personnel &amp; Program Expenses</t>
  </si>
  <si>
    <t xml:space="preserve">Summary of Financial Request </t>
  </si>
  <si>
    <t xml:space="preserve">Total MHM Request </t>
  </si>
  <si>
    <t>Program Net Income</t>
  </si>
  <si>
    <t>MHM Funding of Program Percentage</t>
  </si>
  <si>
    <t>Total Organizational Operating budget</t>
  </si>
  <si>
    <t>% of org budget funded by MHM</t>
  </si>
  <si>
    <t>Quarterly</t>
  </si>
  <si>
    <t xml:space="preserve">Provide an explanation of the proposed expense. </t>
  </si>
  <si>
    <t>Fringe Benefits (for MHM allocated salaries only)</t>
  </si>
  <si>
    <t>Amount</t>
  </si>
  <si>
    <t>Statement</t>
  </si>
  <si>
    <t>Select payment frequency of Quarterly or Monthly.</t>
  </si>
  <si>
    <t>Select payment frequency of Quarterly, Monthly or Biannaully.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</si>
</sst>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_);\([$$-409]#,##0.00\)"/>
    <numFmt numFmtId="165" formatCode="_(&quot;$&quot;* #,##0_);_(&quot;$&quot;* \(#,##0\);_(&quot;$&quot;* &quot;-&quot;??_);_(@_)"/>
    <numFmt numFmtId="166" formatCode="[$$-409]#,##0_);\([$$-409]#,##0\)"/>
  </numFmts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22"/>
      <color theme="0"/>
      <name val="Arial"/>
      <family val="2"/>
    </font>
    <font>
      <sz val="12"/>
      <color theme="0"/>
      <name val="Arial"/>
      <family val="2"/>
    </font>
    <font>
      <b/>
      <sz val="16"/>
      <color rgb="FFC361A7"/>
      <name val="Arial"/>
      <family val="2"/>
    </font>
    <font>
      <sz val="16"/>
      <color rgb="FF983A7D"/>
      <name val="Arial"/>
      <family val="2"/>
    </font>
    <font>
      <b/>
      <sz val="14"/>
      <color rgb="FFC361A7"/>
      <name val="Arial"/>
      <family val="2"/>
    </font>
    <font>
      <sz val="12"/>
      <color rgb="FF983A7D"/>
      <name val="Arial"/>
      <family val="2"/>
    </font>
    <font>
      <b/>
      <sz val="12"/>
      <color rgb="FFC361A7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rgb="FFC361A7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83A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10" fillId="0" borderId="0" xfId="0" applyFont="1"/>
    <xf numFmtId="0" fontId="7" fillId="0" borderId="0" xfId="0" applyFont="1" applyProtection="1">
      <protection locked="0"/>
    </xf>
    <xf numFmtId="165" fontId="7" fillId="0" borderId="0" xfId="1" applyNumberFormat="1" applyFont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165" fontId="7" fillId="0" borderId="0" xfId="1" applyNumberFormat="1" applyFont="1" applyBorder="1" applyAlignment="1" applyProtection="1">
      <protection locked="0"/>
    </xf>
    <xf numFmtId="0" fontId="17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9" fontId="7" fillId="0" borderId="0" xfId="2" applyFont="1" applyAlignme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165" fontId="7" fillId="0" borderId="0" xfId="0" applyNumberFormat="1" applyFont="1"/>
    <xf numFmtId="165" fontId="7" fillId="0" borderId="0" xfId="1" applyNumberFormat="1" applyFont="1" applyFill="1" applyBorder="1" applyAlignment="1"/>
    <xf numFmtId="0" fontId="7" fillId="4" borderId="0" xfId="0" applyFont="1" applyFill="1"/>
    <xf numFmtId="0" fontId="16" fillId="0" borderId="1" xfId="0" applyFont="1" applyBorder="1"/>
    <xf numFmtId="165" fontId="16" fillId="0" borderId="2" xfId="0" applyNumberFormat="1" applyFont="1" applyBorder="1"/>
    <xf numFmtId="0" fontId="19" fillId="5" borderId="3" xfId="0" applyFont="1" applyFill="1" applyBorder="1"/>
    <xf numFmtId="0" fontId="7" fillId="0" borderId="5" xfId="0" applyFont="1" applyBorder="1"/>
    <xf numFmtId="0" fontId="7" fillId="0" borderId="7" xfId="0" applyFont="1" applyBorder="1"/>
    <xf numFmtId="0" fontId="13" fillId="0" borderId="10" xfId="0" applyFont="1" applyBorder="1"/>
    <xf numFmtId="0" fontId="15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65" fontId="7" fillId="0" borderId="10" xfId="1" applyNumberFormat="1" applyFont="1" applyBorder="1" applyAlignment="1" applyProtection="1">
      <protection locked="0"/>
    </xf>
    <xf numFmtId="9" fontId="7" fillId="0" borderId="0" xfId="2" applyFont="1" applyBorder="1" applyAlignment="1" applyProtection="1">
      <protection locked="0"/>
    </xf>
    <xf numFmtId="165" fontId="7" fillId="3" borderId="0" xfId="1" applyNumberFormat="1" applyFont="1" applyFill="1" applyAlignment="1" applyProtection="1"/>
    <xf numFmtId="165" fontId="7" fillId="3" borderId="10" xfId="1" applyNumberFormat="1" applyFont="1" applyFill="1" applyBorder="1" applyAlignment="1" applyProtection="1"/>
    <xf numFmtId="165" fontId="7" fillId="3" borderId="10" xfId="0" applyNumberFormat="1" applyFont="1" applyFill="1" applyBorder="1"/>
    <xf numFmtId="165" fontId="7" fillId="3" borderId="0" xfId="0" applyNumberFormat="1" applyFont="1" applyFill="1"/>
    <xf numFmtId="0" fontId="7" fillId="3" borderId="0" xfId="0" applyFont="1" applyFill="1"/>
    <xf numFmtId="165" fontId="16" fillId="3" borderId="2" xfId="0" applyNumberFormat="1" applyFont="1" applyFill="1" applyBorder="1"/>
    <xf numFmtId="9" fontId="7" fillId="3" borderId="0" xfId="2" applyFont="1" applyFill="1" applyAlignment="1"/>
    <xf numFmtId="165" fontId="7" fillId="3" borderId="6" xfId="0" applyNumberFormat="1" applyFont="1" applyFill="1" applyBorder="1"/>
    <xf numFmtId="9" fontId="7" fillId="3" borderId="6" xfId="2" applyFont="1" applyFill="1" applyBorder="1" applyAlignment="1"/>
    <xf numFmtId="9" fontId="7" fillId="3" borderId="8" xfId="2" applyFont="1" applyFill="1" applyBorder="1" applyAlignment="1"/>
    <xf numFmtId="165" fontId="7" fillId="3" borderId="11" xfId="0" applyNumberFormat="1" applyFont="1" applyFill="1" applyBorder="1"/>
    <xf numFmtId="165" fontId="7" fillId="3" borderId="9" xfId="1" applyNumberFormat="1" applyFont="1" applyFill="1" applyBorder="1" applyAlignment="1" applyProtection="1"/>
    <xf numFmtId="0" fontId="20" fillId="0" borderId="0" xfId="0" applyFont="1" applyProtection="1">
      <protection locked="0"/>
    </xf>
    <xf numFmtId="0" fontId="20" fillId="0" borderId="0" xfId="0" applyFont="1"/>
    <xf numFmtId="165" fontId="7" fillId="6" borderId="0" xfId="1" applyNumberFormat="1" applyFont="1" applyFill="1" applyAlignment="1" applyProtection="1">
      <protection locked="0"/>
    </xf>
    <xf numFmtId="6" fontId="0" fillId="0" borderId="0" xfId="0" applyNumberFormat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wrapText="1"/>
      <protection locked="0"/>
    </xf>
    <xf numFmtId="165" fontId="7" fillId="0" borderId="0" xfId="1" applyNumberFormat="1" applyFont="1" applyFill="1" applyBorder="1" applyAlignment="1" applyProtection="1">
      <protection locked="0"/>
    </xf>
    <xf numFmtId="165" fontId="7" fillId="0" borderId="0" xfId="1" applyNumberFormat="1" applyFont="1" applyFill="1" applyBorder="1" applyAlignment="1" applyProtection="1"/>
    <xf numFmtId="9" fontId="7" fillId="0" borderId="0" xfId="0" applyNumberFormat="1" applyFont="1" applyProtection="1">
      <protection locked="0"/>
    </xf>
    <xf numFmtId="165" fontId="20" fillId="3" borderId="0" xfId="1" applyNumberFormat="1" applyFont="1" applyFill="1" applyProtection="1"/>
    <xf numFmtId="0" fontId="4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7" fillId="0" borderId="0" xfId="0" applyFont="1" applyAlignment="1">
      <alignment horizontal="left" wrapText="1"/>
    </xf>
    <xf numFmtId="0" fontId="20" fillId="3" borderId="0" xfId="0" applyFont="1" applyFill="1"/>
    <xf numFmtId="165" fontId="7" fillId="0" borderId="0" xfId="1" applyNumberFormat="1" applyFont="1" applyAlignment="1" applyProtection="1"/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165" fontId="7" fillId="0" borderId="0" xfId="1" applyNumberFormat="1" applyFont="1" applyBorder="1" applyAlignment="1" applyProtection="1"/>
    <xf numFmtId="9" fontId="7" fillId="0" borderId="0" xfId="0" applyNumberFormat="1" applyFont="1"/>
    <xf numFmtId="9" fontId="7" fillId="0" borderId="0" xfId="2" applyFont="1" applyAlignment="1" applyProtection="1"/>
    <xf numFmtId="165" fontId="7" fillId="0" borderId="10" xfId="1" applyNumberFormat="1" applyFont="1" applyBorder="1" applyAlignment="1" applyProtection="1"/>
    <xf numFmtId="9" fontId="7" fillId="0" borderId="0" xfId="2" applyFont="1" applyBorder="1" applyAlignment="1" applyProtection="1"/>
    <xf numFmtId="165" fontId="7" fillId="6" borderId="0" xfId="1" applyNumberFormat="1" applyFont="1" applyFill="1" applyAlignment="1" applyProtection="1"/>
    <xf numFmtId="9" fontId="7" fillId="3" borderId="0" xfId="2" applyFont="1" applyFill="1" applyAlignment="1" applyProtection="1"/>
    <xf numFmtId="9" fontId="7" fillId="3" borderId="6" xfId="2" applyFont="1" applyFill="1" applyBorder="1" applyAlignment="1" applyProtection="1"/>
    <xf numFmtId="165" fontId="7" fillId="6" borderId="6" xfId="1" applyNumberFormat="1" applyFont="1" applyFill="1" applyBorder="1" applyAlignment="1" applyProtection="1"/>
    <xf numFmtId="9" fontId="7" fillId="3" borderId="8" xfId="2" applyFont="1" applyFill="1" applyBorder="1" applyAlignment="1" applyProtection="1"/>
    <xf numFmtId="165" fontId="7" fillId="6" borderId="6" xfId="1" applyNumberFormat="1" applyFont="1" applyFill="1" applyBorder="1" applyAlignment="1" applyProtection="1">
      <protection locked="0"/>
    </xf>
    <xf numFmtId="9" fontId="7" fillId="0" borderId="0" xfId="2" applyFont="1" applyFill="1" applyAlignment="1" applyProtection="1"/>
    <xf numFmtId="0" fontId="3" fillId="0" borderId="0" xfId="0" applyFont="1"/>
    <xf numFmtId="0" fontId="12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22" fillId="0" borderId="0" xfId="3" applyFont="1" applyAlignment="1">
      <alignment vertical="center"/>
    </xf>
    <xf numFmtId="0" fontId="21" fillId="0" borderId="0" xfId="0" applyFont="1"/>
    <xf numFmtId="0" fontId="17" fillId="0" borderId="10" xfId="0" applyFont="1" applyBorder="1"/>
    <xf numFmtId="0" fontId="22" fillId="0" borderId="0" xfId="3" applyFont="1" applyAlignment="1">
      <alignment horizontal="center" vertical="center"/>
    </xf>
    <xf numFmtId="0" fontId="11" fillId="0" borderId="0" xfId="0" applyFont="1"/>
    <xf numFmtId="0" fontId="22" fillId="2" borderId="0" xfId="3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/>
    </xf>
    <xf numFmtId="166" fontId="1" fillId="0" borderId="0" xfId="1" applyNumberFormat="1" applyFont="1" applyAlignment="1" applyProtection="1"/>
    <xf numFmtId="164" fontId="1" fillId="0" borderId="0" xfId="1" applyNumberFormat="1" applyFont="1" applyAlignment="1" applyProtection="1"/>
    <xf numFmtId="166" fontId="1" fillId="0" borderId="0" xfId="1" applyNumberFormat="1" applyFont="1" applyFill="1" applyAlignment="1" applyProtection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 applyAlignme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0" xfId="0" applyNumberFormat="1" applyFont="1" applyAlignment="1">
      <alignment horizontal="center"/>
    </xf>
    <xf numFmtId="166" fontId="1" fillId="0" borderId="0" xfId="1" applyNumberFormat="1" applyFont="1" applyAlignment="1"/>
    <xf numFmtId="164" fontId="1" fillId="0" borderId="0" xfId="1" applyNumberFormat="1" applyFont="1" applyAlignment="1"/>
    <xf numFmtId="166" fontId="1" fillId="0" borderId="0" xfId="1" applyNumberFormat="1" applyFont="1" applyFill="1" applyAlignment="1" applyProtection="1">
      <alignment horizontal="right"/>
      <protection locked="0"/>
    </xf>
    <xf numFmtId="14" fontId="1" fillId="0" borderId="0" xfId="0" applyNumberFormat="1" applyFont="1" applyProtection="1">
      <protection locked="0"/>
    </xf>
  </cellXfs>
  <cellStyles count="4">
    <cellStyle name="Currency" xfId="1" builtinId="4"/>
    <cellStyle name="Normal" xfId="0" builtinId="0"/>
    <cellStyle name="Normal 2 2" xfId="3" xr:uid="{668CEBFD-2DF5-4BDC-8B74-783FD793FCED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99C7"/>
      <color rgb="FF983A7D"/>
      <color rgb="FFE9C5DF"/>
      <color rgb="FFF8ECF5"/>
      <color rgb="FF831F5B"/>
      <color rgb="FFC36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419100</xdr:colOff>
      <xdr:row>5</xdr:row>
      <xdr:rowOff>3221</xdr:rowOff>
    </xdr:to>
    <xdr:pic>
      <xdr:nvPicPr>
        <xdr:cNvPr id="3" name="Picture 2" descr="Methodist Healthcare Ministries of South Texas, Inc. | San Antonio TX">
          <a:extLst>
            <a:ext uri="{FF2B5EF4-FFF2-40B4-BE49-F238E27FC236}">
              <a16:creationId xmlns:a16="http://schemas.microsoft.com/office/drawing/2014/main" id="{98E029B3-38CA-4824-B512-A2862F23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28700" cy="97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1831918</xdr:colOff>
      <xdr:row>7</xdr:row>
      <xdr:rowOff>330881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98BD41AA-ECCF-4EB7-BE59-ECAB74E0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8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1839538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65C80705-3B2E-47D5-815E-FDE089C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1BFA-E565-44D6-B5F5-EBC67E61ED37}">
  <sheetPr>
    <pageSetUpPr fitToPage="1"/>
  </sheetPr>
  <dimension ref="A1:Z57"/>
  <sheetViews>
    <sheetView topLeftCell="A34" zoomScaleNormal="100" workbookViewId="0">
      <selection activeCell="C17" sqref="C17"/>
    </sheetView>
  </sheetViews>
  <sheetFormatPr defaultColWidth="9.140625" defaultRowHeight="13.9"/>
  <cols>
    <col min="1" max="12" width="9.140625" style="61"/>
    <col min="13" max="13" width="29.140625" style="61" customWidth="1"/>
    <col min="14" max="16384" width="9.140625" style="61"/>
  </cols>
  <sheetData>
    <row r="1" spans="1:26" ht="17.45">
      <c r="A1" s="96"/>
      <c r="B1" s="96"/>
      <c r="C1" s="96"/>
      <c r="D1" s="96"/>
      <c r="E1" s="87" t="s">
        <v>0</v>
      </c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96"/>
      <c r="B2" s="96"/>
      <c r="C2" s="96"/>
      <c r="D2" s="96"/>
      <c r="E2" s="96"/>
      <c r="F2" s="8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96"/>
      <c r="B3" s="96"/>
      <c r="C3" s="96"/>
      <c r="D3" s="96"/>
      <c r="E3" s="96"/>
      <c r="F3" s="8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>
      <c r="A4" s="96"/>
      <c r="B4" s="96"/>
      <c r="C4" s="96"/>
      <c r="D4" s="96"/>
      <c r="E4" s="96"/>
      <c r="F4" s="8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6" spans="1:26" ht="17.45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7.4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>
      <c r="A11" s="96" t="s">
        <v>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7.4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17.45">
      <c r="A13" s="90" t="s">
        <v>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7.4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>
      <c r="A15" s="96" t="s">
        <v>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>
      <c r="A16" s="96" t="s">
        <v>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12">
      <c r="A17" s="96" t="s">
        <v>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>
      <c r="A18" s="96" t="s">
        <v>10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20" spans="1:12" ht="17.45">
      <c r="A20" s="90" t="s">
        <v>11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7.4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>
      <c r="A22" s="96" t="s">
        <v>12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</row>
    <row r="23" spans="1:12">
      <c r="A23" s="96" t="s">
        <v>13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spans="1:12">
      <c r="A24" s="96" t="s">
        <v>14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12" ht="1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1"/>
    </row>
    <row r="26" spans="1:12" ht="17.45">
      <c r="A26" s="90" t="s">
        <v>15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ht="17.4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ht="15">
      <c r="A28" s="96" t="s">
        <v>16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5"/>
    </row>
    <row r="29" spans="1:12" ht="15">
      <c r="A29" s="96" t="s">
        <v>17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5"/>
    </row>
    <row r="30" spans="1:12" ht="15">
      <c r="A30" s="96" t="s">
        <v>18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5"/>
    </row>
    <row r="31" spans="1:12">
      <c r="A31" s="96" t="s">
        <v>19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12">
      <c r="A32" s="96" t="s">
        <v>20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1:12">
      <c r="A33" s="96" t="s">
        <v>21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12">
      <c r="A34" s="86" t="s">
        <v>22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6" spans="1:12" ht="17.45">
      <c r="A36" s="90" t="s">
        <v>23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17.4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>
      <c r="A38" s="96" t="s">
        <v>24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1:12">
      <c r="A39" s="96" t="s">
        <v>25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>
      <c r="A40" s="96" t="s">
        <v>26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96" t="s">
        <v>27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1:12">
      <c r="A42" s="96" t="s">
        <v>28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12">
      <c r="A43" s="96" t="s">
        <v>29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</row>
    <row r="44" spans="1:12">
      <c r="A44" s="86" t="s">
        <v>22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</row>
    <row r="46" spans="1:12" ht="17.45">
      <c r="A46" s="90" t="s">
        <v>30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ht="17.4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12">
      <c r="A48" s="96" t="s">
        <v>31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</row>
    <row r="49" spans="1:12">
      <c r="A49" s="96" t="s">
        <v>32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1" spans="1:12" ht="17.45">
      <c r="A51" s="90" t="s">
        <v>33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1:12" ht="17.4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1:12">
      <c r="A53" s="96" t="s">
        <v>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</row>
    <row r="54" spans="1:12">
      <c r="A54" s="96" t="s">
        <v>35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</row>
    <row r="55" spans="1:12">
      <c r="A55" s="96" t="s">
        <v>36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1:12">
      <c r="A56" s="96" t="s">
        <v>37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</row>
    <row r="57" spans="1:12">
      <c r="A57" s="96" t="s">
        <v>38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</sheetData>
  <sheetProtection algorithmName="SHA-512" hashValue="s3eHE5UAPiretu55jgirIHGoWvs2dZ3D9QVgegxKJPXb9BqIlPj0L06OvCDoAeqOk/xK3ls/iva5EtU8aOiulw==" saltValue="C1s4YYqZX1NC94s/mJIeQw==" spinCount="100000" sheet="1" selectLockedCells="1"/>
  <mergeCells count="7">
    <mergeCell ref="A46:L46"/>
    <mergeCell ref="A51:L51"/>
    <mergeCell ref="A6:L6"/>
    <mergeCell ref="A13:L13"/>
    <mergeCell ref="A20:L20"/>
    <mergeCell ref="A26:L26"/>
    <mergeCell ref="A36:L36"/>
  </mergeCells>
  <pageMargins left="0.25" right="0.25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68F-B88A-41B5-8283-FD9F6532A2E6}">
  <sheetPr>
    <pageSetUpPr fitToPage="1"/>
  </sheetPr>
  <dimension ref="A2:R1048546"/>
  <sheetViews>
    <sheetView zoomScaleNormal="100" workbookViewId="0">
      <selection activeCell="F84" sqref="F84:P84"/>
    </sheetView>
  </sheetViews>
  <sheetFormatPr defaultColWidth="8.85546875" defaultRowHeight="13.9"/>
  <cols>
    <col min="1" max="1" width="50.140625" style="61" customWidth="1"/>
    <col min="2" max="2" width="25.7109375" style="61" customWidth="1"/>
    <col min="3" max="3" width="18.140625" style="61" customWidth="1"/>
    <col min="4" max="5" width="16.7109375" style="61" customWidth="1"/>
    <col min="6" max="6" width="9.85546875" style="61" bestFit="1" customWidth="1"/>
    <col min="7" max="16384" width="8.85546875" style="61"/>
  </cols>
  <sheetData>
    <row r="2" spans="1:18" ht="15.6">
      <c r="A2" s="96"/>
      <c r="B2" s="62" t="s">
        <v>39</v>
      </c>
      <c r="C2" s="98" t="s">
        <v>40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6">
      <c r="A3" s="96"/>
      <c r="B3" s="63" t="s">
        <v>41</v>
      </c>
      <c r="C3" s="98" t="s">
        <v>42</v>
      </c>
      <c r="D3" s="99"/>
      <c r="E3" s="99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5.6">
      <c r="A4" s="96"/>
      <c r="B4" s="63"/>
      <c r="C4" s="98"/>
      <c r="D4" s="99"/>
      <c r="E4" s="99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15.6">
      <c r="A5" s="96"/>
      <c r="B5" s="63"/>
      <c r="C5" s="53" t="s">
        <v>43</v>
      </c>
      <c r="D5" s="54" t="s">
        <v>44</v>
      </c>
      <c r="E5" s="99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5.6">
      <c r="A6" s="96"/>
      <c r="B6" s="63" t="s">
        <v>45</v>
      </c>
      <c r="C6" s="100">
        <v>46023</v>
      </c>
      <c r="D6" s="100">
        <v>46387</v>
      </c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6"/>
      <c r="R6" s="96"/>
    </row>
    <row r="7" spans="1:18" ht="15.6">
      <c r="A7" s="96"/>
      <c r="B7" s="63" t="s">
        <v>46</v>
      </c>
      <c r="C7" s="103">
        <v>450000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96"/>
      <c r="R7" s="96"/>
    </row>
    <row r="8" spans="1:18" ht="29.25" customHeight="1">
      <c r="A8" s="96"/>
      <c r="B8" s="63" t="s">
        <v>47</v>
      </c>
      <c r="C8" s="105" t="s">
        <v>48</v>
      </c>
      <c r="D8" s="10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5">
      <c r="A9" s="96"/>
      <c r="B9" s="5"/>
      <c r="C9" s="100"/>
      <c r="D9" s="96"/>
      <c r="E9" s="96"/>
      <c r="F9" s="96"/>
      <c r="G9" s="6"/>
      <c r="H9" s="4"/>
      <c r="I9" s="4"/>
      <c r="J9" s="4"/>
      <c r="K9" s="4"/>
      <c r="L9" s="4"/>
      <c r="M9" s="4"/>
      <c r="N9" s="96"/>
      <c r="O9" s="96"/>
      <c r="P9" s="96"/>
      <c r="Q9" s="96"/>
      <c r="R9" s="96"/>
    </row>
    <row r="11" spans="1:18" s="5" customFormat="1" ht="27.6">
      <c r="A11" s="7" t="s">
        <v>49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7.45">
      <c r="A12" s="31" t="s">
        <v>50</v>
      </c>
      <c r="Q12" s="9"/>
      <c r="R12" s="9"/>
    </row>
    <row r="13" spans="1:18" s="5" customFormat="1" ht="15.6">
      <c r="A13" s="65" t="s">
        <v>51</v>
      </c>
      <c r="B13" s="60">
        <f>C7</f>
        <v>450000</v>
      </c>
      <c r="C13" s="66"/>
      <c r="D13" s="66"/>
      <c r="E13" s="66"/>
      <c r="Q13" s="9"/>
      <c r="R13" s="9"/>
    </row>
    <row r="14" spans="1:18" s="5" customFormat="1" ht="15.6">
      <c r="A14" s="50"/>
      <c r="B14" s="66"/>
      <c r="C14" s="66"/>
      <c r="D14" s="66"/>
      <c r="E14" s="66"/>
      <c r="Q14" s="9"/>
      <c r="R14" s="9"/>
    </row>
    <row r="15" spans="1:18" s="5" customFormat="1" ht="15.6">
      <c r="B15" s="29" t="s">
        <v>52</v>
      </c>
      <c r="C15" s="55"/>
      <c r="D15" s="55"/>
      <c r="E15" s="55"/>
      <c r="Q15" s="9"/>
      <c r="R15" s="9"/>
    </row>
    <row r="16" spans="1:18" s="5" customFormat="1" ht="15.6">
      <c r="A16" s="65" t="s">
        <v>53</v>
      </c>
      <c r="B16" s="55"/>
      <c r="C16" s="55"/>
      <c r="D16" s="55"/>
      <c r="E16" s="67"/>
      <c r="Q16" s="9"/>
      <c r="R16" s="9"/>
    </row>
    <row r="17" spans="1:18" s="5" customFormat="1" ht="15">
      <c r="B17" s="66">
        <v>10000</v>
      </c>
      <c r="C17" s="58"/>
      <c r="D17" s="58"/>
      <c r="E17" s="58"/>
    </row>
    <row r="18" spans="1:18" s="5" customFormat="1" ht="15">
      <c r="B18" s="66"/>
      <c r="C18" s="58"/>
      <c r="D18" s="58"/>
      <c r="E18" s="58"/>
    </row>
    <row r="19" spans="1:18" s="5" customFormat="1" ht="15.6">
      <c r="A19" s="68" t="s">
        <v>54</v>
      </c>
      <c r="B19" s="48">
        <f>SUM(B17:B18)</f>
        <v>10000</v>
      </c>
      <c r="C19" s="58"/>
      <c r="D19" s="58"/>
      <c r="E19" s="58"/>
    </row>
    <row r="20" spans="1:18" s="5" customFormat="1" ht="15.6">
      <c r="A20" s="68"/>
      <c r="B20" s="58"/>
      <c r="C20" s="58"/>
      <c r="D20" s="58"/>
      <c r="E20" s="58"/>
    </row>
    <row r="21" spans="1:18" s="5" customFormat="1" ht="15.6">
      <c r="A21" s="65" t="s">
        <v>55</v>
      </c>
      <c r="B21" s="55"/>
      <c r="C21" s="55"/>
      <c r="D21" s="55"/>
      <c r="E21" s="67"/>
      <c r="Q21" s="9"/>
      <c r="R21" s="9"/>
    </row>
    <row r="22" spans="1:18" s="5" customFormat="1" ht="15">
      <c r="A22" s="5" t="s">
        <v>56</v>
      </c>
      <c r="B22" s="66">
        <v>81250</v>
      </c>
      <c r="C22" s="58"/>
      <c r="D22" s="58"/>
      <c r="E22" s="58"/>
    </row>
    <row r="23" spans="1:18" s="5" customFormat="1" ht="15">
      <c r="A23" s="5" t="s">
        <v>57</v>
      </c>
      <c r="B23" s="66">
        <v>75000</v>
      </c>
      <c r="C23" s="58"/>
      <c r="D23" s="58"/>
      <c r="E23" s="58"/>
    </row>
    <row r="24" spans="1:18" s="5" customFormat="1" ht="15.6">
      <c r="A24" s="68" t="s">
        <v>54</v>
      </c>
      <c r="B24" s="48">
        <f>SUM(B22:B23)</f>
        <v>156250</v>
      </c>
      <c r="C24" s="58"/>
      <c r="D24" s="58"/>
      <c r="E24" s="58"/>
    </row>
    <row r="25" spans="1:18" s="5" customFormat="1" ht="15.6">
      <c r="A25" s="34"/>
      <c r="B25" s="69"/>
      <c r="C25" s="58"/>
      <c r="D25" s="58"/>
      <c r="E25" s="58"/>
    </row>
    <row r="26" spans="1:18" s="5" customFormat="1" ht="15.6">
      <c r="A26" s="65" t="s">
        <v>58</v>
      </c>
      <c r="B26" s="66"/>
      <c r="C26" s="58"/>
      <c r="D26" s="58"/>
      <c r="E26" s="70"/>
    </row>
    <row r="27" spans="1:18" s="5" customFormat="1" ht="15">
      <c r="A27" s="5" t="s">
        <v>59</v>
      </c>
      <c r="B27" s="66">
        <v>25000</v>
      </c>
      <c r="C27" s="58"/>
      <c r="D27" s="58"/>
      <c r="E27" s="58"/>
    </row>
    <row r="28" spans="1:18" s="5" customFormat="1" ht="15">
      <c r="A28" s="5" t="s">
        <v>60</v>
      </c>
      <c r="B28" s="66">
        <v>5000</v>
      </c>
      <c r="C28" s="58"/>
      <c r="D28" s="58"/>
      <c r="E28" s="58"/>
    </row>
    <row r="29" spans="1:18" s="5" customFormat="1" ht="15">
      <c r="A29" s="5" t="s">
        <v>61</v>
      </c>
      <c r="B29" s="66">
        <v>5000</v>
      </c>
      <c r="C29" s="58"/>
      <c r="D29" s="58"/>
      <c r="E29" s="58"/>
    </row>
    <row r="30" spans="1:18" s="5" customFormat="1" ht="15.6">
      <c r="A30" s="68" t="s">
        <v>54</v>
      </c>
      <c r="B30" s="48">
        <f>SUM(B27:B29)</f>
        <v>35000</v>
      </c>
      <c r="C30" s="58"/>
      <c r="D30" s="58"/>
      <c r="E30" s="58"/>
    </row>
    <row r="31" spans="1:18" s="5" customFormat="1" ht="15.6">
      <c r="A31" s="34"/>
      <c r="B31" s="69"/>
      <c r="C31" s="58"/>
      <c r="D31" s="58"/>
      <c r="E31" s="58"/>
    </row>
    <row r="32" spans="1:18" s="5" customFormat="1" ht="15.6">
      <c r="A32" s="65" t="s">
        <v>62</v>
      </c>
      <c r="B32" s="69"/>
      <c r="C32" s="58"/>
      <c r="D32" s="58"/>
      <c r="E32" s="70"/>
    </row>
    <row r="33" spans="1:5" s="5" customFormat="1" ht="15">
      <c r="A33" s="5" t="s">
        <v>63</v>
      </c>
      <c r="B33" s="66">
        <v>1000</v>
      </c>
      <c r="C33" s="58"/>
      <c r="D33" s="58"/>
      <c r="E33" s="58"/>
    </row>
    <row r="34" spans="1:5" s="5" customFormat="1" ht="15">
      <c r="B34" s="66">
        <v>0</v>
      </c>
      <c r="C34" s="58"/>
      <c r="D34" s="58"/>
      <c r="E34" s="58"/>
    </row>
    <row r="35" spans="1:5" s="5" customFormat="1" ht="15.6">
      <c r="A35" s="68" t="s">
        <v>54</v>
      </c>
      <c r="B35" s="48">
        <f>SUM(B33:B34)</f>
        <v>1000</v>
      </c>
      <c r="C35" s="58"/>
      <c r="D35" s="58"/>
      <c r="E35" s="58"/>
    </row>
    <row r="36" spans="1:5" s="5" customFormat="1" ht="15.6">
      <c r="A36" s="34"/>
      <c r="B36" s="69"/>
      <c r="C36" s="58"/>
      <c r="D36" s="58"/>
      <c r="E36" s="58"/>
    </row>
    <row r="37" spans="1:5" s="5" customFormat="1" ht="15.6">
      <c r="A37" s="65" t="s">
        <v>64</v>
      </c>
      <c r="B37" s="66"/>
      <c r="C37" s="58"/>
      <c r="D37" s="58"/>
      <c r="E37" s="70"/>
    </row>
    <row r="38" spans="1:5" s="5" customFormat="1" ht="15">
      <c r="A38" s="5" t="s">
        <v>65</v>
      </c>
      <c r="B38" s="66">
        <v>25000</v>
      </c>
      <c r="C38" s="58"/>
      <c r="D38" s="58"/>
      <c r="E38" s="58"/>
    </row>
    <row r="39" spans="1:5" s="5" customFormat="1" ht="15">
      <c r="B39" s="66">
        <v>0</v>
      </c>
      <c r="C39" s="58"/>
      <c r="D39" s="58"/>
      <c r="E39" s="58"/>
    </row>
    <row r="40" spans="1:5" s="5" customFormat="1" ht="15">
      <c r="B40" s="66">
        <v>0</v>
      </c>
      <c r="C40" s="58"/>
      <c r="D40" s="58"/>
      <c r="E40" s="58"/>
    </row>
    <row r="41" spans="1:5" s="5" customFormat="1" ht="15">
      <c r="A41" s="5" t="s">
        <v>66</v>
      </c>
      <c r="B41" s="66">
        <v>10000</v>
      </c>
      <c r="C41" s="58"/>
      <c r="D41" s="58"/>
      <c r="E41" s="58"/>
    </row>
    <row r="42" spans="1:5" s="5" customFormat="1" ht="15.6">
      <c r="A42" s="68" t="s">
        <v>54</v>
      </c>
      <c r="B42" s="48">
        <f>SUM(B38:B41)</f>
        <v>35000</v>
      </c>
      <c r="C42" s="58"/>
      <c r="D42" s="58"/>
      <c r="E42" s="58"/>
    </row>
    <row r="43" spans="1:5" s="5" customFormat="1" ht="15.6">
      <c r="A43" s="34"/>
      <c r="B43" s="69"/>
      <c r="C43" s="58"/>
      <c r="D43" s="58"/>
      <c r="E43" s="58"/>
    </row>
    <row r="44" spans="1:5" s="5" customFormat="1" ht="15.6">
      <c r="A44" s="65" t="s">
        <v>67</v>
      </c>
      <c r="B44" s="69"/>
      <c r="C44" s="58"/>
      <c r="D44" s="58"/>
      <c r="E44" s="70"/>
    </row>
    <row r="45" spans="1:5" s="5" customFormat="1" ht="15">
      <c r="A45" s="5" t="s">
        <v>68</v>
      </c>
      <c r="B45" s="66">
        <v>5000</v>
      </c>
      <c r="C45" s="58"/>
      <c r="D45" s="58"/>
      <c r="E45" s="58"/>
    </row>
    <row r="46" spans="1:5" s="5" customFormat="1" ht="15.6">
      <c r="A46" s="68" t="s">
        <v>54</v>
      </c>
      <c r="B46" s="48">
        <f>SUM(B45:B45)</f>
        <v>5000</v>
      </c>
      <c r="C46" s="58"/>
      <c r="D46" s="58"/>
      <c r="E46" s="58"/>
    </row>
    <row r="47" spans="1:5" s="5" customFormat="1" ht="15.6">
      <c r="A47" s="34"/>
      <c r="B47" s="69"/>
      <c r="C47" s="58"/>
      <c r="D47" s="58"/>
      <c r="E47" s="58"/>
    </row>
    <row r="48" spans="1:5" s="5" customFormat="1" ht="15.6">
      <c r="A48" s="65" t="s">
        <v>69</v>
      </c>
      <c r="B48" s="69"/>
      <c r="C48" s="58"/>
      <c r="D48" s="58"/>
      <c r="E48" s="70"/>
    </row>
    <row r="49" spans="1:18" s="5" customFormat="1" ht="15">
      <c r="A49" s="5" t="s">
        <v>70</v>
      </c>
      <c r="B49" s="66">
        <v>5000</v>
      </c>
      <c r="C49" s="58"/>
      <c r="D49" s="58"/>
      <c r="E49" s="58"/>
    </row>
    <row r="50" spans="1:18" s="5" customFormat="1" ht="15.6">
      <c r="A50" s="68" t="s">
        <v>54</v>
      </c>
      <c r="B50" s="48">
        <f>SUM(B49:B49)</f>
        <v>5000</v>
      </c>
      <c r="C50" s="58"/>
      <c r="D50" s="58"/>
      <c r="E50" s="58"/>
    </row>
    <row r="51" spans="1:18" s="5" customFormat="1" ht="15.6">
      <c r="A51" s="34"/>
      <c r="B51" s="69"/>
      <c r="C51" s="58"/>
      <c r="D51" s="58"/>
      <c r="E51" s="58"/>
    </row>
    <row r="52" spans="1:18" s="5" customFormat="1" ht="15">
      <c r="B52" s="69"/>
      <c r="C52" s="58"/>
      <c r="D52" s="58"/>
      <c r="E52" s="70"/>
    </row>
    <row r="53" spans="1:18" s="5" customFormat="1" ht="15.6">
      <c r="A53" s="65" t="s">
        <v>71</v>
      </c>
    </row>
    <row r="54" spans="1:18" s="5" customFormat="1" ht="15">
      <c r="B54" s="66">
        <v>0</v>
      </c>
      <c r="C54" s="58"/>
      <c r="D54" s="58"/>
      <c r="E54" s="58"/>
    </row>
    <row r="55" spans="1:18" s="5" customFormat="1" ht="15">
      <c r="B55" s="66">
        <v>0</v>
      </c>
      <c r="C55" s="58"/>
      <c r="D55" s="58"/>
      <c r="E55" s="58"/>
    </row>
    <row r="56" spans="1:18" s="5" customFormat="1" ht="15.6">
      <c r="A56" s="68" t="s">
        <v>54</v>
      </c>
      <c r="B56" s="48">
        <f>SUM(B54:B55)</f>
        <v>0</v>
      </c>
      <c r="C56" s="58"/>
      <c r="D56" s="58"/>
      <c r="E56" s="58"/>
    </row>
    <row r="57" spans="1:18" s="5" customFormat="1" ht="15">
      <c r="Q57" s="9"/>
      <c r="R57" s="9"/>
    </row>
    <row r="58" spans="1:18" s="5" customFormat="1" ht="17.45">
      <c r="A58" s="14" t="s">
        <v>72</v>
      </c>
      <c r="B58" s="48">
        <f>B24+B30+B35+B42+B46+B56+B13+B19+B50</f>
        <v>697250</v>
      </c>
      <c r="C58" s="58"/>
      <c r="D58" s="58"/>
      <c r="E58" s="58"/>
    </row>
    <row r="59" spans="1:18" s="5" customFormat="1" ht="15"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1:18" s="5" customFormat="1" ht="27.6">
      <c r="A60" s="7" t="s">
        <v>73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8" s="5" customFormat="1" ht="27.6">
      <c r="A61" s="15"/>
      <c r="B61" s="93"/>
      <c r="C61" s="93"/>
      <c r="D61" s="93"/>
      <c r="F61" s="94" t="s">
        <v>74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1:18" s="5" customFormat="1" ht="46.9">
      <c r="A62" s="28" t="s">
        <v>75</v>
      </c>
      <c r="B62" s="29" t="s">
        <v>76</v>
      </c>
      <c r="C62" s="29" t="s">
        <v>77</v>
      </c>
      <c r="D62" s="29" t="s">
        <v>78</v>
      </c>
      <c r="E62" s="29" t="s">
        <v>79</v>
      </c>
      <c r="F62" s="95" t="s">
        <v>80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8" s="5" customFormat="1" ht="15.6">
      <c r="A63" s="34" t="s">
        <v>81</v>
      </c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1:18" s="5" customFormat="1" ht="15" customHeight="1">
      <c r="A64" s="16" t="s">
        <v>82</v>
      </c>
      <c r="B64" s="66">
        <v>100000</v>
      </c>
      <c r="C64" s="71">
        <v>0.5</v>
      </c>
      <c r="D64" s="37">
        <f>ROUND(B64*C64,0)</f>
        <v>50000</v>
      </c>
      <c r="E64" s="37">
        <f>+B64-D64</f>
        <v>50000</v>
      </c>
      <c r="F64" s="92" t="s">
        <v>83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1:16" s="5" customFormat="1" ht="15">
      <c r="A65" s="16" t="s">
        <v>84</v>
      </c>
      <c r="B65" s="66">
        <v>85000</v>
      </c>
      <c r="C65" s="71">
        <v>0.75</v>
      </c>
      <c r="D65" s="37">
        <f>ROUND(B65*C65,0)</f>
        <v>63750</v>
      </c>
      <c r="E65" s="37">
        <f>+B65-D65</f>
        <v>21250</v>
      </c>
      <c r="F65" s="92" t="s">
        <v>85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1:16" s="5" customFormat="1" ht="15">
      <c r="A66" s="16" t="s">
        <v>86</v>
      </c>
      <c r="B66" s="66">
        <v>150000</v>
      </c>
      <c r="C66" s="71">
        <v>0.5</v>
      </c>
      <c r="D66" s="37">
        <f t="shared" ref="D66:D67" si="0">ROUND(B66*C66,0)</f>
        <v>75000</v>
      </c>
      <c r="E66" s="37">
        <f>+B66-D66</f>
        <v>75000</v>
      </c>
      <c r="F66" s="92" t="s">
        <v>87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1:16" s="5" customFormat="1" ht="15">
      <c r="A67" s="64"/>
      <c r="B67" s="66"/>
      <c r="C67" s="71"/>
      <c r="D67" s="37">
        <f t="shared" si="0"/>
        <v>0</v>
      </c>
      <c r="E67" s="37">
        <f>+B67-D67</f>
        <v>0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1:16" s="5" customFormat="1" ht="15">
      <c r="A68" s="16"/>
      <c r="B68" s="66"/>
      <c r="C68" s="71"/>
      <c r="D68" s="37">
        <f>ROUND(B68*C68,0)</f>
        <v>0</v>
      </c>
      <c r="E68" s="37">
        <f t="shared" ref="E68:E72" si="1">+B68-D68</f>
        <v>0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1:16" s="5" customFormat="1" ht="15">
      <c r="A69" s="16"/>
      <c r="B69" s="66"/>
      <c r="C69" s="71"/>
      <c r="D69" s="37">
        <f>ROUND(B69*C69,0)</f>
        <v>0</v>
      </c>
      <c r="E69" s="37">
        <f>+B69-D69</f>
        <v>0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1:16" s="5" customFormat="1" ht="15">
      <c r="A70" s="16"/>
      <c r="B70" s="66"/>
      <c r="C70" s="71"/>
      <c r="D70" s="37">
        <f>ROUND(B70*C70,0)</f>
        <v>0</v>
      </c>
      <c r="E70" s="37">
        <f>+B70-D70</f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1:16" s="5" customFormat="1" ht="15">
      <c r="A71" s="16"/>
      <c r="B71" s="72"/>
      <c r="C71" s="73"/>
      <c r="D71" s="38">
        <f>ROUND(B71*C71,0)</f>
        <v>0</v>
      </c>
      <c r="E71" s="38">
        <f>+B71-D71</f>
        <v>0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1:16" s="5" customFormat="1" ht="15">
      <c r="A72" s="5" t="s">
        <v>88</v>
      </c>
      <c r="B72" s="39">
        <f>SUM(B64:B71)</f>
        <v>335000</v>
      </c>
      <c r="C72" s="20"/>
      <c r="D72" s="39">
        <f>SUM(D64:D71)</f>
        <v>188750</v>
      </c>
      <c r="E72" s="39">
        <f t="shared" si="1"/>
        <v>146250</v>
      </c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1:16" s="5" customFormat="1" ht="15">
      <c r="A73" s="5" t="s">
        <v>89</v>
      </c>
      <c r="B73" s="48">
        <f>D73</f>
        <v>33750</v>
      </c>
      <c r="D73" s="74">
        <v>33750</v>
      </c>
      <c r="E73" s="40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1:16" s="5" customFormat="1" ht="15.6" thickBot="1">
      <c r="A74" s="5" t="s">
        <v>90</v>
      </c>
      <c r="B74" s="80"/>
      <c r="D74" s="75">
        <f>D73/D72</f>
        <v>0.17880794701986755</v>
      </c>
      <c r="E74" s="41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1:16" s="5" customFormat="1" ht="16.149999999999999" thickBot="1">
      <c r="A75" s="23" t="s">
        <v>91</v>
      </c>
      <c r="B75" s="42">
        <f>B72+B73</f>
        <v>368750</v>
      </c>
      <c r="C75" s="24"/>
      <c r="D75" s="42">
        <f t="shared" ref="D75" si="2">D72+D73</f>
        <v>222500</v>
      </c>
      <c r="E75" s="42">
        <f>E72</f>
        <v>146250</v>
      </c>
    </row>
    <row r="76" spans="1:16" s="5" customFormat="1" ht="15">
      <c r="A76" s="1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1:16" s="5" customFormat="1" ht="46.9">
      <c r="A77" s="30"/>
      <c r="B77" s="29" t="s">
        <v>92</v>
      </c>
      <c r="C77" s="29" t="s">
        <v>93</v>
      </c>
      <c r="D77" s="29" t="s">
        <v>94</v>
      </c>
      <c r="E77" s="29" t="s">
        <v>95</v>
      </c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1:16" s="5" customFormat="1" ht="15.6">
      <c r="A78" s="50" t="s">
        <v>96</v>
      </c>
      <c r="B78" s="58"/>
      <c r="D78" s="58"/>
      <c r="E78" s="58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1:16" s="5" customFormat="1" ht="32.25" customHeight="1">
      <c r="A79" s="5" t="s">
        <v>97</v>
      </c>
      <c r="B79" s="66">
        <v>150000</v>
      </c>
      <c r="C79" s="71">
        <v>0.5</v>
      </c>
      <c r="D79" s="37">
        <f>ROUND(B79*C79,0)</f>
        <v>75000</v>
      </c>
      <c r="E79" s="37">
        <f>+B79-D79</f>
        <v>75000</v>
      </c>
      <c r="F79" s="92" t="s">
        <v>98</v>
      </c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1:16" s="5" customFormat="1" ht="28.5" customHeight="1">
      <c r="A80" s="5" t="s">
        <v>99</v>
      </c>
      <c r="B80" s="66">
        <v>75000</v>
      </c>
      <c r="C80" s="71">
        <v>1</v>
      </c>
      <c r="D80" s="37">
        <f t="shared" ref="D80:D86" si="3">ROUND(B80*C80,0)</f>
        <v>75000</v>
      </c>
      <c r="E80" s="37">
        <f t="shared" ref="E80:E86" si="4">+B80-D80</f>
        <v>0</v>
      </c>
      <c r="F80" s="92" t="s">
        <v>100</v>
      </c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1:16" s="5" customFormat="1" ht="15">
      <c r="A81" s="5" t="s">
        <v>101</v>
      </c>
      <c r="B81" s="66">
        <v>20000</v>
      </c>
      <c r="C81" s="71">
        <v>0.5</v>
      </c>
      <c r="D81" s="37">
        <f t="shared" si="3"/>
        <v>10000</v>
      </c>
      <c r="E81" s="37">
        <f t="shared" si="4"/>
        <v>10000</v>
      </c>
      <c r="F81" s="92" t="s">
        <v>102</v>
      </c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1:16" s="5" customFormat="1" ht="15">
      <c r="A82" s="5" t="s">
        <v>70</v>
      </c>
      <c r="B82" s="66">
        <v>5000</v>
      </c>
      <c r="C82" s="71">
        <v>0</v>
      </c>
      <c r="D82" s="37">
        <f t="shared" si="3"/>
        <v>0</v>
      </c>
      <c r="E82" s="37">
        <f t="shared" si="4"/>
        <v>5000</v>
      </c>
      <c r="F82" s="92" t="s">
        <v>103</v>
      </c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1:16" s="5" customFormat="1" ht="15">
      <c r="A83" s="5" t="s">
        <v>104</v>
      </c>
      <c r="B83" s="66">
        <v>22000</v>
      </c>
      <c r="C83" s="71">
        <v>0.5</v>
      </c>
      <c r="D83" s="37">
        <f t="shared" si="3"/>
        <v>11000</v>
      </c>
      <c r="E83" s="37">
        <f t="shared" si="4"/>
        <v>11000</v>
      </c>
      <c r="F83" s="92" t="s">
        <v>105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1:16" s="5" customFormat="1" ht="33.75" customHeight="1">
      <c r="A84" s="5" t="s">
        <v>106</v>
      </c>
      <c r="B84" s="66">
        <v>21000</v>
      </c>
      <c r="C84" s="71">
        <v>1</v>
      </c>
      <c r="D84" s="37">
        <f t="shared" si="3"/>
        <v>21000</v>
      </c>
      <c r="E84" s="37">
        <f t="shared" si="4"/>
        <v>0</v>
      </c>
      <c r="F84" s="92" t="s">
        <v>107</v>
      </c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1:16" s="5" customFormat="1" ht="15">
      <c r="A85" s="22" t="s">
        <v>108</v>
      </c>
      <c r="B85" s="66"/>
      <c r="C85" s="71"/>
      <c r="D85" s="37">
        <f t="shared" si="3"/>
        <v>0</v>
      </c>
      <c r="E85" s="37">
        <f t="shared" si="4"/>
        <v>0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1:16" s="5" customFormat="1" ht="75.599999999999994" thickBot="1">
      <c r="A86" s="2" t="s">
        <v>109</v>
      </c>
      <c r="B86" s="66">
        <v>35500</v>
      </c>
      <c r="C86" s="71">
        <v>1</v>
      </c>
      <c r="D86" s="37">
        <f t="shared" si="3"/>
        <v>35500</v>
      </c>
      <c r="E86" s="37">
        <f t="shared" si="4"/>
        <v>0</v>
      </c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1:16" s="5" customFormat="1" ht="16.149999999999999" thickBot="1">
      <c r="A87" s="23" t="s">
        <v>110</v>
      </c>
      <c r="B87" s="42">
        <f>SUM(B79:B86)</f>
        <v>328500</v>
      </c>
      <c r="D87" s="42">
        <f>SUM(D79:D86)</f>
        <v>227500</v>
      </c>
      <c r="E87" s="42">
        <f>SUM(E79:E86)</f>
        <v>101000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1:16" s="5" customFormat="1" ht="15">
      <c r="D88" s="41"/>
      <c r="E88" s="41"/>
    </row>
    <row r="89" spans="1:16" s="5" customFormat="1" ht="15.6" thickBot="1">
      <c r="A89" s="5" t="s">
        <v>111</v>
      </c>
      <c r="B89" s="47">
        <f>B75+B87</f>
        <v>697250</v>
      </c>
      <c r="D89" s="47">
        <f>D75+D87</f>
        <v>450000</v>
      </c>
      <c r="E89" s="47">
        <f>E75+E87</f>
        <v>247250</v>
      </c>
    </row>
    <row r="90" spans="1:16" s="5" customFormat="1" ht="15.6" thickTop="1">
      <c r="C90" s="20"/>
      <c r="D90" s="16" t="str">
        <f>IF(B13=D89," ","Does not Balance to Amount Requested from MHM")</f>
        <v xml:space="preserve"> </v>
      </c>
    </row>
    <row r="91" spans="1:16" s="5" customFormat="1" ht="15.6" thickBot="1">
      <c r="B91" s="16"/>
      <c r="C91" s="20"/>
      <c r="D91" s="20"/>
    </row>
    <row r="92" spans="1:16" s="5" customFormat="1" ht="15.6">
      <c r="A92" s="25" t="s">
        <v>112</v>
      </c>
      <c r="B92" s="32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1:16" s="5" customFormat="1" ht="15">
      <c r="A93" s="26" t="s">
        <v>113</v>
      </c>
      <c r="B93" s="44">
        <f>C7</f>
        <v>450000</v>
      </c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1:16" s="5" customFormat="1" ht="15">
      <c r="A94" s="26" t="s">
        <v>114</v>
      </c>
      <c r="B94" s="44">
        <f>B58-B89</f>
        <v>0</v>
      </c>
      <c r="C94" s="16" t="str">
        <f>IF(B94&lt;&gt;0,"Balance Error - Please Review"," ")</f>
        <v xml:space="preserve"> </v>
      </c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1:16" s="5" customFormat="1" ht="15">
      <c r="A95" s="26" t="s">
        <v>115</v>
      </c>
      <c r="B95" s="76">
        <f>B13/B89</f>
        <v>0.64539261384008606</v>
      </c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1:16" s="5" customFormat="1" ht="15">
      <c r="A96" s="26" t="s">
        <v>116</v>
      </c>
      <c r="B96" s="77">
        <v>5000000</v>
      </c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16" s="5" customFormat="1" ht="15.6" thickBot="1">
      <c r="A97" s="27" t="s">
        <v>117</v>
      </c>
      <c r="B97" s="78">
        <f>+B93/B96</f>
        <v>0.09</v>
      </c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1:16" s="5" customFormat="1" ht="15"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1:16" s="5" customFormat="1" ht="15">
      <c r="B99" s="91"/>
      <c r="C99" s="91"/>
      <c r="D99" s="91"/>
    </row>
    <row r="100" spans="1:16" s="5" customFormat="1" ht="15">
      <c r="B100" s="91"/>
      <c r="C100" s="91"/>
      <c r="D100" s="91"/>
    </row>
    <row r="101" spans="1:16" s="5" customFormat="1" ht="15">
      <c r="B101" s="91"/>
      <c r="C101" s="91"/>
      <c r="D101" s="91"/>
    </row>
    <row r="102" spans="1:16" s="5" customFormat="1" ht="15">
      <c r="B102" s="91"/>
      <c r="C102" s="91"/>
      <c r="D102" s="91"/>
    </row>
    <row r="103" spans="1:16" s="5" customFormat="1" ht="15">
      <c r="B103" s="91"/>
      <c r="C103" s="91"/>
      <c r="D103" s="91"/>
    </row>
    <row r="104" spans="1:16" s="5" customFormat="1" ht="15">
      <c r="B104" s="91"/>
      <c r="C104" s="91"/>
      <c r="D104" s="91"/>
    </row>
    <row r="105" spans="1:16" s="5" customFormat="1" ht="15">
      <c r="B105" s="91"/>
      <c r="C105" s="91"/>
      <c r="D105" s="91"/>
    </row>
    <row r="106" spans="1:16" s="5" customFormat="1" ht="15">
      <c r="B106" s="91"/>
      <c r="C106" s="91"/>
      <c r="D106" s="91"/>
    </row>
    <row r="107" spans="1:16" s="5" customFormat="1" ht="15">
      <c r="B107" s="91"/>
      <c r="C107" s="91"/>
      <c r="D107" s="91"/>
    </row>
    <row r="108" spans="1:16" s="5" customFormat="1" ht="15">
      <c r="B108" s="91"/>
      <c r="C108" s="91"/>
      <c r="D108" s="91"/>
    </row>
    <row r="109" spans="1:16" s="5" customFormat="1" ht="15">
      <c r="B109" s="91"/>
      <c r="C109" s="91"/>
      <c r="D109" s="91"/>
    </row>
    <row r="110" spans="1:16" s="5" customFormat="1" ht="15">
      <c r="B110" s="91"/>
      <c r="C110" s="91"/>
      <c r="D110" s="91"/>
    </row>
    <row r="111" spans="1:16" s="5" customFormat="1" ht="15"/>
    <row r="112" spans="1:16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1048546" spans="2:4" ht="15">
      <c r="B1048546" s="91"/>
      <c r="C1048546" s="91"/>
      <c r="D1048546" s="91"/>
    </row>
  </sheetData>
  <sheetProtection algorithmName="SHA-512" hashValue="+TgvbRxrCeBBIhVYJtk9S4BVxkRwWnaHSFGZp76UyWjxP0RZBbWSTlcTsyv3ky3WyW2h7emM3C6wEZWhKpx4qQ==" saltValue="9HzoLbE/Ha7r3Rwewl77WA==" spinCount="100000" sheet="1" objects="1" scenarios="1" selectLockedCells="1"/>
  <mergeCells count="49">
    <mergeCell ref="F81:P81"/>
    <mergeCell ref="F69:P69"/>
    <mergeCell ref="C8:D8"/>
    <mergeCell ref="F59:P59"/>
    <mergeCell ref="B61:D61"/>
    <mergeCell ref="F61:P61"/>
    <mergeCell ref="F62:P62"/>
    <mergeCell ref="F63:P63"/>
    <mergeCell ref="F64:P64"/>
    <mergeCell ref="F65:P65"/>
    <mergeCell ref="F66:P66"/>
    <mergeCell ref="F67:P67"/>
    <mergeCell ref="F68:P68"/>
    <mergeCell ref="F76:P76"/>
    <mergeCell ref="F77:P77"/>
    <mergeCell ref="F78:P78"/>
    <mergeCell ref="F79:P79"/>
    <mergeCell ref="F80:P80"/>
    <mergeCell ref="F70:P70"/>
    <mergeCell ref="F71:P71"/>
    <mergeCell ref="F72:P72"/>
    <mergeCell ref="F73:P73"/>
    <mergeCell ref="F74:P74"/>
    <mergeCell ref="F86:P86"/>
    <mergeCell ref="F83:P83"/>
    <mergeCell ref="F84:P84"/>
    <mergeCell ref="F85:P85"/>
    <mergeCell ref="F82:P82"/>
    <mergeCell ref="B102:D102"/>
    <mergeCell ref="F87:P87"/>
    <mergeCell ref="F92:P92"/>
    <mergeCell ref="F93:P93"/>
    <mergeCell ref="F94:P94"/>
    <mergeCell ref="F95:P95"/>
    <mergeCell ref="F96:P96"/>
    <mergeCell ref="F97:P97"/>
    <mergeCell ref="F98:P98"/>
    <mergeCell ref="B99:D99"/>
    <mergeCell ref="B100:D100"/>
    <mergeCell ref="B101:D101"/>
    <mergeCell ref="B109:D109"/>
    <mergeCell ref="B110:D110"/>
    <mergeCell ref="B1048546:D1048546"/>
    <mergeCell ref="B103:D103"/>
    <mergeCell ref="B104:D104"/>
    <mergeCell ref="B105:D105"/>
    <mergeCell ref="B106:D106"/>
    <mergeCell ref="B107:D107"/>
    <mergeCell ref="B108:D108"/>
  </mergeCells>
  <conditionalFormatting sqref="B75 D75 B87 D87">
    <cfRule type="cellIs" priority="4" operator="equal">
      <formula>$B$46=$D$87</formula>
    </cfRule>
    <cfRule type="cellIs" dxfId="5" priority="5" operator="equal">
      <formula>$B$46</formula>
    </cfRule>
  </conditionalFormatting>
  <conditionalFormatting sqref="C94">
    <cfRule type="containsText" dxfId="4" priority="1" operator="containsText" text="Not">
      <formula>NOT(ISERROR(SEARCH("Not",C94)))</formula>
    </cfRule>
  </conditionalFormatting>
  <conditionalFormatting sqref="D90 B91">
    <cfRule type="containsText" dxfId="3" priority="3" operator="containsText" text="Not">
      <formula>NOT(ISERROR(SEARCH("Not",B90)))</formula>
    </cfRule>
  </conditionalFormatting>
  <dataValidations disablePrompts="1" count="1">
    <dataValidation type="list" allowBlank="1" showInputMessage="1" showErrorMessage="1" sqref="C8" xr:uid="{920A21D9-BF98-4F44-8913-B0998EE3E86A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59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87A3-C687-4DC2-B86A-BC324EFFE9DC}">
  <dimension ref="A2:H246"/>
  <sheetViews>
    <sheetView tabSelected="1" topLeftCell="A1048556" zoomScaleNormal="100" workbookViewId="0">
      <selection activeCell="B1048576" sqref="B1048576"/>
    </sheetView>
  </sheetViews>
  <sheetFormatPr defaultColWidth="8.85546875" defaultRowHeight="13.9"/>
  <cols>
    <col min="1" max="1" width="50.140625" style="81" customWidth="1"/>
    <col min="2" max="2" width="25.7109375" style="81" customWidth="1"/>
    <col min="3" max="3" width="18.140625" style="81" customWidth="1"/>
    <col min="4" max="5" width="16.7109375" style="81" customWidth="1"/>
    <col min="6" max="6" width="103.140625" style="81" customWidth="1"/>
    <col min="7" max="16384" width="8.85546875" style="81"/>
  </cols>
  <sheetData>
    <row r="2" spans="1:8" ht="15.6">
      <c r="A2" s="96"/>
      <c r="B2" s="62" t="s">
        <v>39</v>
      </c>
      <c r="C2" s="107"/>
      <c r="D2" s="108"/>
      <c r="E2" s="96"/>
      <c r="F2" s="96"/>
      <c r="G2" s="96"/>
      <c r="H2" s="96"/>
    </row>
    <row r="3" spans="1:8" ht="15.6">
      <c r="A3" s="96"/>
      <c r="B3" s="63" t="s">
        <v>41</v>
      </c>
      <c r="C3" s="107"/>
      <c r="D3" s="109"/>
      <c r="E3" s="99"/>
      <c r="F3" s="96"/>
      <c r="G3" s="96"/>
      <c r="H3" s="96"/>
    </row>
    <row r="4" spans="1:8" ht="15.6">
      <c r="A4" s="96"/>
      <c r="B4" s="63"/>
      <c r="C4" s="98"/>
      <c r="D4" s="99"/>
      <c r="E4" s="99"/>
      <c r="F4" s="96"/>
      <c r="G4" s="96"/>
      <c r="H4" s="96"/>
    </row>
    <row r="5" spans="1:8" ht="15.6">
      <c r="A5" s="96"/>
      <c r="B5" s="63"/>
      <c r="C5" s="53" t="s">
        <v>43</v>
      </c>
      <c r="D5" s="54" t="s">
        <v>44</v>
      </c>
      <c r="E5" s="99"/>
      <c r="F5" s="96"/>
      <c r="G5" s="96"/>
      <c r="H5" s="96"/>
    </row>
    <row r="6" spans="1:8" ht="15.6">
      <c r="A6" s="96"/>
      <c r="B6" s="63" t="s">
        <v>45</v>
      </c>
      <c r="C6" s="110">
        <v>46023</v>
      </c>
      <c r="D6" s="110">
        <v>46387</v>
      </c>
      <c r="E6" s="111"/>
      <c r="F6" s="112"/>
      <c r="G6" s="96"/>
      <c r="H6" s="96"/>
    </row>
    <row r="7" spans="1:8" ht="15.6">
      <c r="A7" s="96"/>
      <c r="B7" s="63" t="s">
        <v>46</v>
      </c>
      <c r="C7" s="113"/>
      <c r="D7" s="114"/>
      <c r="E7" s="104"/>
      <c r="F7" s="104"/>
      <c r="G7" s="96"/>
      <c r="H7" s="96"/>
    </row>
    <row r="8" spans="1:8" ht="33.75" customHeight="1">
      <c r="A8" s="96"/>
      <c r="B8" s="63" t="s">
        <v>47</v>
      </c>
      <c r="C8" s="109" t="s">
        <v>118</v>
      </c>
      <c r="D8" s="109"/>
      <c r="E8" s="96"/>
      <c r="F8" s="96"/>
      <c r="G8" s="96"/>
      <c r="H8" s="96"/>
    </row>
    <row r="9" spans="1:8" ht="15">
      <c r="A9" s="96"/>
      <c r="B9" s="5"/>
      <c r="C9" s="100"/>
      <c r="D9" s="96"/>
      <c r="E9" s="96"/>
      <c r="F9" s="96"/>
      <c r="G9" s="96"/>
      <c r="H9" s="96"/>
    </row>
    <row r="11" spans="1:8" s="5" customFormat="1" ht="27.6">
      <c r="A11" s="7" t="s">
        <v>49</v>
      </c>
      <c r="B11" s="8"/>
      <c r="C11" s="9"/>
      <c r="D11" s="9"/>
      <c r="E11" s="9"/>
      <c r="F11" s="9"/>
    </row>
    <row r="12" spans="1:8" s="5" customFormat="1" ht="17.45">
      <c r="A12" s="31" t="s">
        <v>50</v>
      </c>
      <c r="F12" s="10"/>
      <c r="G12" s="9"/>
      <c r="H12" s="9"/>
    </row>
    <row r="13" spans="1:8" s="5" customFormat="1" ht="15.6">
      <c r="A13" s="65" t="s">
        <v>51</v>
      </c>
      <c r="B13" s="60">
        <f>C7</f>
        <v>0</v>
      </c>
      <c r="C13" s="11"/>
      <c r="D13" s="11"/>
      <c r="E13" s="11"/>
      <c r="F13" s="10"/>
      <c r="G13" s="9"/>
      <c r="H13" s="9"/>
    </row>
    <row r="14" spans="1:8" s="5" customFormat="1" ht="15.6">
      <c r="A14" s="49"/>
      <c r="B14" s="11"/>
      <c r="C14" s="11"/>
      <c r="D14" s="11"/>
      <c r="E14" s="11"/>
      <c r="F14" s="10"/>
      <c r="G14" s="9"/>
      <c r="H14" s="9"/>
    </row>
    <row r="15" spans="1:8" s="5" customFormat="1" ht="15.6">
      <c r="A15" s="10"/>
      <c r="B15" s="29" t="s">
        <v>52</v>
      </c>
      <c r="C15" s="55"/>
      <c r="D15" s="55"/>
      <c r="E15" s="55"/>
      <c r="F15" s="10"/>
      <c r="G15" s="9"/>
      <c r="H15" s="9"/>
    </row>
    <row r="16" spans="1:8" s="5" customFormat="1" ht="15.6">
      <c r="A16" s="65" t="s">
        <v>53</v>
      </c>
      <c r="B16" s="3"/>
      <c r="C16" s="3"/>
      <c r="D16" s="3"/>
      <c r="E16" s="56"/>
      <c r="F16" s="10"/>
      <c r="G16" s="9"/>
      <c r="H16" s="9"/>
    </row>
    <row r="17" spans="1:8" s="5" customFormat="1" ht="15">
      <c r="A17" s="10"/>
      <c r="B17" s="11">
        <v>0</v>
      </c>
      <c r="C17" s="57"/>
      <c r="D17" s="57"/>
      <c r="E17" s="57"/>
      <c r="F17" s="10"/>
    </row>
    <row r="18" spans="1:8" s="5" customFormat="1" ht="15">
      <c r="A18" s="10"/>
      <c r="B18" s="11">
        <v>0</v>
      </c>
      <c r="C18" s="57"/>
      <c r="D18" s="57"/>
      <c r="E18" s="57"/>
      <c r="F18" s="10"/>
    </row>
    <row r="19" spans="1:8" s="5" customFormat="1" ht="15">
      <c r="A19" s="10"/>
      <c r="B19" s="11">
        <v>0</v>
      </c>
      <c r="C19" s="57"/>
      <c r="D19" s="57"/>
      <c r="E19" s="57"/>
      <c r="F19" s="10"/>
    </row>
    <row r="20" spans="1:8" s="5" customFormat="1" ht="15.6">
      <c r="A20" s="33" t="s">
        <v>54</v>
      </c>
      <c r="B20" s="48">
        <f>SUM(B17:B19)</f>
        <v>0</v>
      </c>
      <c r="C20" s="58"/>
      <c r="D20" s="58"/>
      <c r="E20" s="58"/>
      <c r="F20" s="10"/>
    </row>
    <row r="21" spans="1:8" s="5" customFormat="1" ht="15.6">
      <c r="A21" s="33"/>
      <c r="B21" s="58"/>
      <c r="C21" s="58"/>
      <c r="D21" s="58"/>
      <c r="E21" s="58"/>
      <c r="F21" s="10"/>
    </row>
    <row r="22" spans="1:8" s="5" customFormat="1" ht="15.6">
      <c r="A22" s="65" t="s">
        <v>55</v>
      </c>
      <c r="B22" s="3"/>
      <c r="C22" s="3"/>
      <c r="D22" s="3"/>
      <c r="E22" s="56"/>
      <c r="F22" s="10"/>
      <c r="G22" s="9"/>
      <c r="H22" s="9"/>
    </row>
    <row r="23" spans="1:8" s="5" customFormat="1" ht="15">
      <c r="A23" s="10"/>
      <c r="B23" s="11">
        <v>0</v>
      </c>
      <c r="C23" s="57"/>
      <c r="D23" s="57"/>
      <c r="E23" s="57"/>
      <c r="F23" s="10"/>
    </row>
    <row r="24" spans="1:8" s="5" customFormat="1" ht="15">
      <c r="A24" s="10"/>
      <c r="B24" s="11">
        <v>0</v>
      </c>
      <c r="C24" s="57"/>
      <c r="D24" s="57"/>
      <c r="E24" s="57"/>
      <c r="F24" s="10"/>
    </row>
    <row r="25" spans="1:8" s="5" customFormat="1" ht="15">
      <c r="A25" s="10"/>
      <c r="B25" s="11">
        <v>0</v>
      </c>
      <c r="C25" s="57"/>
      <c r="D25" s="57"/>
      <c r="E25" s="57"/>
      <c r="F25" s="10"/>
    </row>
    <row r="26" spans="1:8" s="5" customFormat="1" ht="15.6">
      <c r="A26" s="33" t="s">
        <v>54</v>
      </c>
      <c r="B26" s="48">
        <f>SUM(B23:B25)</f>
        <v>0</v>
      </c>
      <c r="C26" s="58"/>
      <c r="D26" s="58"/>
      <c r="E26" s="58"/>
      <c r="F26" s="10"/>
    </row>
    <row r="27" spans="1:8" s="5" customFormat="1" ht="15.6">
      <c r="A27" s="12"/>
      <c r="B27" s="13"/>
      <c r="C27" s="57"/>
      <c r="D27" s="57"/>
      <c r="E27" s="57"/>
      <c r="F27" s="10"/>
    </row>
    <row r="28" spans="1:8" s="5" customFormat="1" ht="15.6">
      <c r="A28" s="65" t="s">
        <v>58</v>
      </c>
      <c r="B28" s="11"/>
      <c r="C28" s="57"/>
      <c r="D28" s="57"/>
      <c r="E28" s="59"/>
      <c r="F28" s="10"/>
    </row>
    <row r="29" spans="1:8" s="5" customFormat="1" ht="15">
      <c r="A29" s="10"/>
      <c r="B29" s="11">
        <v>0</v>
      </c>
      <c r="C29" s="57"/>
      <c r="D29" s="57"/>
      <c r="E29" s="57"/>
      <c r="F29" s="10"/>
    </row>
    <row r="30" spans="1:8" s="5" customFormat="1" ht="15">
      <c r="A30" s="10"/>
      <c r="B30" s="11">
        <v>0</v>
      </c>
      <c r="C30" s="57"/>
      <c r="D30" s="57"/>
      <c r="E30" s="57"/>
      <c r="F30" s="10"/>
    </row>
    <row r="31" spans="1:8" s="5" customFormat="1" ht="15">
      <c r="A31" s="10"/>
      <c r="B31" s="11">
        <v>0</v>
      </c>
      <c r="C31" s="57"/>
      <c r="D31" s="57"/>
      <c r="E31" s="57"/>
      <c r="F31" s="10"/>
    </row>
    <row r="32" spans="1:8" s="5" customFormat="1" ht="15.6">
      <c r="A32" s="33" t="s">
        <v>54</v>
      </c>
      <c r="B32" s="48">
        <f>SUM(B29:B31)</f>
        <v>0</v>
      </c>
      <c r="C32" s="58"/>
      <c r="D32" s="58"/>
      <c r="E32" s="58"/>
      <c r="F32" s="10"/>
    </row>
    <row r="33" spans="1:6" s="5" customFormat="1" ht="15.6">
      <c r="A33" s="12"/>
      <c r="B33" s="13"/>
      <c r="C33" s="57"/>
      <c r="D33" s="57"/>
      <c r="E33" s="57"/>
      <c r="F33" s="10"/>
    </row>
    <row r="34" spans="1:6" s="5" customFormat="1" ht="15.6">
      <c r="A34" s="65" t="s">
        <v>62</v>
      </c>
      <c r="B34" s="13"/>
      <c r="C34" s="57"/>
      <c r="D34" s="57"/>
      <c r="E34" s="59"/>
      <c r="F34" s="10"/>
    </row>
    <row r="35" spans="1:6" s="5" customFormat="1" ht="15">
      <c r="A35" s="10"/>
      <c r="B35" s="11">
        <v>0</v>
      </c>
      <c r="C35" s="57"/>
      <c r="D35" s="57"/>
      <c r="E35" s="57"/>
      <c r="F35" s="10"/>
    </row>
    <row r="36" spans="1:6" s="5" customFormat="1" ht="15">
      <c r="A36" s="10"/>
      <c r="B36" s="11">
        <v>0</v>
      </c>
      <c r="C36" s="57"/>
      <c r="D36" s="57"/>
      <c r="E36" s="57"/>
      <c r="F36" s="10"/>
    </row>
    <row r="37" spans="1:6" s="5" customFormat="1" ht="15">
      <c r="A37" s="10"/>
      <c r="B37" s="11">
        <v>0</v>
      </c>
      <c r="C37" s="57"/>
      <c r="D37" s="57"/>
      <c r="E37" s="57"/>
      <c r="F37" s="10"/>
    </row>
    <row r="38" spans="1:6" s="5" customFormat="1" ht="15.6">
      <c r="A38" s="33" t="s">
        <v>54</v>
      </c>
      <c r="B38" s="48">
        <f>SUM(B35:B37)</f>
        <v>0</v>
      </c>
      <c r="C38" s="58"/>
      <c r="D38" s="58"/>
      <c r="E38" s="58"/>
      <c r="F38" s="10"/>
    </row>
    <row r="39" spans="1:6" s="5" customFormat="1" ht="15.6">
      <c r="A39" s="12"/>
      <c r="B39" s="13"/>
      <c r="C39" s="57"/>
      <c r="D39" s="57"/>
      <c r="E39" s="57"/>
      <c r="F39" s="10"/>
    </row>
    <row r="40" spans="1:6" s="5" customFormat="1" ht="15.6">
      <c r="A40" s="65" t="s">
        <v>64</v>
      </c>
      <c r="B40" s="11"/>
      <c r="C40" s="57"/>
      <c r="D40" s="57"/>
      <c r="E40" s="59"/>
      <c r="F40" s="10"/>
    </row>
    <row r="41" spans="1:6" s="5" customFormat="1" ht="15">
      <c r="A41" s="10"/>
      <c r="B41" s="11">
        <v>0</v>
      </c>
      <c r="C41" s="57"/>
      <c r="D41" s="57"/>
      <c r="E41" s="57"/>
      <c r="F41" s="10"/>
    </row>
    <row r="42" spans="1:6" s="5" customFormat="1" ht="15">
      <c r="A42" s="10"/>
      <c r="B42" s="11">
        <v>0</v>
      </c>
      <c r="C42" s="57"/>
      <c r="D42" s="57"/>
      <c r="E42" s="57"/>
      <c r="F42" s="10"/>
    </row>
    <row r="43" spans="1:6" s="5" customFormat="1" ht="15">
      <c r="A43" s="10"/>
      <c r="B43" s="11">
        <v>0</v>
      </c>
      <c r="C43" s="57"/>
      <c r="D43" s="57"/>
      <c r="E43" s="57"/>
      <c r="F43" s="10"/>
    </row>
    <row r="44" spans="1:6" s="5" customFormat="1" ht="15.6">
      <c r="A44" s="33" t="s">
        <v>54</v>
      </c>
      <c r="B44" s="48">
        <f>SUM(B41:B43)</f>
        <v>0</v>
      </c>
      <c r="C44" s="58"/>
      <c r="D44" s="58"/>
      <c r="E44" s="58"/>
      <c r="F44" s="10"/>
    </row>
    <row r="45" spans="1:6" s="5" customFormat="1" ht="15.6">
      <c r="A45" s="12"/>
      <c r="B45" s="13"/>
      <c r="C45" s="57"/>
      <c r="D45" s="57"/>
      <c r="E45" s="57"/>
      <c r="F45" s="10"/>
    </row>
    <row r="46" spans="1:6" s="5" customFormat="1" ht="15.6">
      <c r="A46" s="65" t="s">
        <v>67</v>
      </c>
      <c r="B46" s="13"/>
      <c r="C46" s="57"/>
      <c r="D46" s="57"/>
      <c r="E46" s="59"/>
      <c r="F46" s="10"/>
    </row>
    <row r="47" spans="1:6" s="5" customFormat="1" ht="15">
      <c r="A47" s="10"/>
      <c r="B47" s="11">
        <v>0</v>
      </c>
      <c r="C47" s="57"/>
      <c r="D47" s="57"/>
      <c r="E47" s="57"/>
      <c r="F47" s="10"/>
    </row>
    <row r="48" spans="1:6" s="5" customFormat="1" ht="15">
      <c r="A48" s="10"/>
      <c r="B48" s="11">
        <v>0</v>
      </c>
      <c r="C48" s="57"/>
      <c r="D48" s="57"/>
      <c r="E48" s="57"/>
      <c r="F48" s="10"/>
    </row>
    <row r="49" spans="1:8" s="5" customFormat="1" ht="15">
      <c r="A49" s="10"/>
      <c r="B49" s="11">
        <v>0</v>
      </c>
      <c r="C49" s="57"/>
      <c r="D49" s="57"/>
      <c r="E49" s="57"/>
      <c r="F49" s="10"/>
    </row>
    <row r="50" spans="1:8" s="5" customFormat="1" ht="15.6">
      <c r="A50" s="33" t="s">
        <v>54</v>
      </c>
      <c r="B50" s="48">
        <f>SUM(B47:B49)</f>
        <v>0</v>
      </c>
      <c r="C50" s="58"/>
      <c r="D50" s="58"/>
      <c r="E50" s="58"/>
      <c r="F50" s="10"/>
    </row>
    <row r="51" spans="1:8" s="5" customFormat="1" ht="15.6">
      <c r="A51" s="12"/>
      <c r="B51" s="13"/>
      <c r="C51" s="57"/>
      <c r="D51" s="57"/>
      <c r="E51" s="57"/>
      <c r="F51" s="10"/>
    </row>
    <row r="52" spans="1:8" s="5" customFormat="1" ht="15.6">
      <c r="A52" s="65" t="s">
        <v>69</v>
      </c>
      <c r="B52" s="13"/>
      <c r="C52" s="57"/>
      <c r="D52" s="57"/>
      <c r="E52" s="59"/>
      <c r="F52" s="10"/>
    </row>
    <row r="53" spans="1:8" s="5" customFormat="1" ht="15">
      <c r="A53" s="10"/>
      <c r="B53" s="11">
        <v>0</v>
      </c>
      <c r="C53" s="57"/>
      <c r="D53" s="57"/>
      <c r="E53" s="57"/>
      <c r="F53" s="10"/>
    </row>
    <row r="54" spans="1:8" s="5" customFormat="1" ht="15">
      <c r="A54" s="10"/>
      <c r="B54" s="11">
        <v>0</v>
      </c>
      <c r="C54" s="57"/>
      <c r="D54" s="57"/>
      <c r="E54" s="57"/>
      <c r="F54" s="10"/>
    </row>
    <row r="55" spans="1:8" s="5" customFormat="1" ht="15">
      <c r="A55" s="10"/>
      <c r="B55" s="11">
        <v>0</v>
      </c>
      <c r="C55" s="57"/>
      <c r="D55" s="57"/>
      <c r="E55" s="57"/>
      <c r="F55" s="10"/>
    </row>
    <row r="56" spans="1:8" s="5" customFormat="1" ht="15.6">
      <c r="A56" s="33" t="s">
        <v>54</v>
      </c>
      <c r="B56" s="48">
        <f>SUM(B53:B55)</f>
        <v>0</v>
      </c>
      <c r="C56" s="58"/>
      <c r="D56" s="58"/>
      <c r="E56" s="58"/>
      <c r="F56" s="10"/>
    </row>
    <row r="57" spans="1:8" s="5" customFormat="1" ht="15.6">
      <c r="A57" s="12"/>
      <c r="B57" s="13"/>
      <c r="C57" s="57"/>
      <c r="D57" s="57"/>
      <c r="E57" s="57"/>
      <c r="F57" s="10"/>
    </row>
    <row r="58" spans="1:8" s="5" customFormat="1" ht="15">
      <c r="B58" s="13"/>
      <c r="C58" s="57"/>
      <c r="D58" s="57"/>
      <c r="E58" s="59"/>
      <c r="F58" s="10"/>
    </row>
    <row r="59" spans="1:8" s="5" customFormat="1" ht="15.6">
      <c r="A59" s="65" t="s">
        <v>71</v>
      </c>
      <c r="F59" s="10"/>
    </row>
    <row r="60" spans="1:8" s="5" customFormat="1" ht="15">
      <c r="A60" s="10"/>
      <c r="B60" s="11">
        <v>0</v>
      </c>
      <c r="C60" s="57"/>
      <c r="D60" s="57"/>
      <c r="E60" s="57"/>
      <c r="F60" s="10"/>
    </row>
    <row r="61" spans="1:8" s="5" customFormat="1" ht="15">
      <c r="A61" s="10"/>
      <c r="B61" s="11">
        <v>0</v>
      </c>
      <c r="C61" s="57"/>
      <c r="D61" s="57"/>
      <c r="E61" s="57"/>
      <c r="F61" s="10"/>
    </row>
    <row r="62" spans="1:8" s="5" customFormat="1" ht="15">
      <c r="A62" s="10"/>
      <c r="B62" s="11">
        <v>0</v>
      </c>
      <c r="C62" s="57"/>
      <c r="D62" s="57"/>
      <c r="E62" s="57"/>
      <c r="F62" s="10"/>
    </row>
    <row r="63" spans="1:8" s="5" customFormat="1" ht="15.6">
      <c r="A63" s="33" t="s">
        <v>54</v>
      </c>
      <c r="B63" s="48">
        <f>SUM(B60:B62)</f>
        <v>0</v>
      </c>
      <c r="C63" s="58"/>
      <c r="D63" s="58"/>
      <c r="E63" s="58"/>
      <c r="F63" s="10"/>
    </row>
    <row r="64" spans="1:8" s="5" customFormat="1" ht="15">
      <c r="A64" s="10"/>
      <c r="B64" s="10"/>
      <c r="C64" s="10"/>
      <c r="D64" s="10"/>
      <c r="E64" s="10"/>
      <c r="F64" s="10"/>
      <c r="G64" s="9"/>
      <c r="H64" s="9"/>
    </row>
    <row r="65" spans="1:6" s="5" customFormat="1" ht="15.6">
      <c r="A65" s="34" t="s">
        <v>72</v>
      </c>
      <c r="B65" s="48">
        <f>B26+B32+B38+B44+B50+B63+B13+B20+B56</f>
        <v>0</v>
      </c>
      <c r="C65" s="58"/>
      <c r="D65" s="58"/>
      <c r="E65" s="58"/>
      <c r="F65" s="10"/>
    </row>
    <row r="66" spans="1:6" s="5" customFormat="1" ht="15">
      <c r="F66" s="10"/>
    </row>
    <row r="67" spans="1:6" s="5" customFormat="1" ht="27.6">
      <c r="A67" s="7" t="s">
        <v>23</v>
      </c>
      <c r="B67" s="8"/>
      <c r="C67" s="8"/>
      <c r="D67" s="8"/>
      <c r="E67" s="8"/>
      <c r="F67" s="8"/>
    </row>
    <row r="68" spans="1:6" s="5" customFormat="1" ht="27.6">
      <c r="A68" s="15"/>
      <c r="B68" s="89"/>
      <c r="C68" s="89"/>
      <c r="D68" s="89"/>
      <c r="F68" s="82" t="s">
        <v>74</v>
      </c>
    </row>
    <row r="69" spans="1:6" s="5" customFormat="1" ht="46.9">
      <c r="A69" s="28" t="s">
        <v>75</v>
      </c>
      <c r="B69" s="29" t="s">
        <v>76</v>
      </c>
      <c r="C69" s="29" t="s">
        <v>77</v>
      </c>
      <c r="D69" s="29" t="s">
        <v>78</v>
      </c>
      <c r="E69" s="29" t="s">
        <v>79</v>
      </c>
      <c r="F69" s="83" t="s">
        <v>119</v>
      </c>
    </row>
    <row r="70" spans="1:6" s="5" customFormat="1" ht="15.6">
      <c r="A70" s="34" t="s">
        <v>81</v>
      </c>
    </row>
    <row r="71" spans="1:6" s="5" customFormat="1" ht="15">
      <c r="A71" s="17"/>
      <c r="B71" s="11"/>
      <c r="C71" s="18"/>
      <c r="D71" s="37">
        <f>ROUND(B71*C71,0)</f>
        <v>0</v>
      </c>
      <c r="E71" s="37">
        <f>+B71-D71</f>
        <v>0</v>
      </c>
      <c r="F71" s="84"/>
    </row>
    <row r="72" spans="1:6" s="5" customFormat="1" ht="15">
      <c r="A72" s="17"/>
      <c r="B72" s="11"/>
      <c r="C72" s="18"/>
      <c r="D72" s="37">
        <f>ROUND(B72*C72,0)</f>
        <v>0</v>
      </c>
      <c r="E72" s="37">
        <f>+B72-D72</f>
        <v>0</v>
      </c>
      <c r="F72" s="84"/>
    </row>
    <row r="73" spans="1:6" s="5" customFormat="1" ht="15">
      <c r="A73" s="17"/>
      <c r="B73" s="11"/>
      <c r="C73" s="18"/>
      <c r="D73" s="37">
        <f t="shared" ref="D73:D84" si="0">ROUND(B73*C73,0)</f>
        <v>0</v>
      </c>
      <c r="E73" s="37">
        <f>+B73-D73</f>
        <v>0</v>
      </c>
      <c r="F73" s="84"/>
    </row>
    <row r="74" spans="1:6" s="5" customFormat="1" ht="15">
      <c r="A74" s="17"/>
      <c r="B74" s="11"/>
      <c r="C74" s="18"/>
      <c r="D74" s="37">
        <f t="shared" ref="D74:D83" si="1">ROUND(B74*C74,0)</f>
        <v>0</v>
      </c>
      <c r="E74" s="37">
        <f t="shared" ref="E74:E83" si="2">+B74-D74</f>
        <v>0</v>
      </c>
      <c r="F74" s="84"/>
    </row>
    <row r="75" spans="1:6" s="5" customFormat="1" ht="15">
      <c r="A75" s="17"/>
      <c r="B75" s="11"/>
      <c r="C75" s="18"/>
      <c r="D75" s="37">
        <f t="shared" si="1"/>
        <v>0</v>
      </c>
      <c r="E75" s="37">
        <f t="shared" si="2"/>
        <v>0</v>
      </c>
      <c r="F75" s="84"/>
    </row>
    <row r="76" spans="1:6" s="5" customFormat="1" ht="15">
      <c r="A76" s="17"/>
      <c r="B76" s="11"/>
      <c r="C76" s="18"/>
      <c r="D76" s="37">
        <f t="shared" si="1"/>
        <v>0</v>
      </c>
      <c r="E76" s="37">
        <f t="shared" si="2"/>
        <v>0</v>
      </c>
      <c r="F76" s="84"/>
    </row>
    <row r="77" spans="1:6" s="5" customFormat="1" ht="15">
      <c r="A77" s="17"/>
      <c r="B77" s="11"/>
      <c r="C77" s="18"/>
      <c r="D77" s="37">
        <f t="shared" si="1"/>
        <v>0</v>
      </c>
      <c r="E77" s="37">
        <f t="shared" si="2"/>
        <v>0</v>
      </c>
      <c r="F77" s="84"/>
    </row>
    <row r="78" spans="1:6" s="5" customFormat="1" ht="15">
      <c r="A78" s="17"/>
      <c r="B78" s="11"/>
      <c r="C78" s="18"/>
      <c r="D78" s="37">
        <f t="shared" si="1"/>
        <v>0</v>
      </c>
      <c r="E78" s="37">
        <f t="shared" si="2"/>
        <v>0</v>
      </c>
      <c r="F78" s="84"/>
    </row>
    <row r="79" spans="1:6" s="5" customFormat="1" ht="15">
      <c r="A79" s="17"/>
      <c r="B79" s="11"/>
      <c r="C79" s="18"/>
      <c r="D79" s="37">
        <f t="shared" si="1"/>
        <v>0</v>
      </c>
      <c r="E79" s="37">
        <f t="shared" si="2"/>
        <v>0</v>
      </c>
      <c r="F79" s="84"/>
    </row>
    <row r="80" spans="1:6" s="5" customFormat="1" ht="15">
      <c r="A80" s="17"/>
      <c r="B80" s="11"/>
      <c r="C80" s="18"/>
      <c r="D80" s="37">
        <f t="shared" si="1"/>
        <v>0</v>
      </c>
      <c r="E80" s="37">
        <f t="shared" si="2"/>
        <v>0</v>
      </c>
      <c r="F80" s="84"/>
    </row>
    <row r="81" spans="1:6" s="5" customFormat="1" ht="15">
      <c r="A81" s="17"/>
      <c r="B81" s="11"/>
      <c r="C81" s="18"/>
      <c r="D81" s="37">
        <f t="shared" si="1"/>
        <v>0</v>
      </c>
      <c r="E81" s="37">
        <f t="shared" si="2"/>
        <v>0</v>
      </c>
      <c r="F81" s="84"/>
    </row>
    <row r="82" spans="1:6" s="5" customFormat="1" ht="15">
      <c r="A82" s="17"/>
      <c r="B82" s="11"/>
      <c r="C82" s="18"/>
      <c r="D82" s="37">
        <f t="shared" si="1"/>
        <v>0</v>
      </c>
      <c r="E82" s="37">
        <f t="shared" si="2"/>
        <v>0</v>
      </c>
      <c r="F82" s="84"/>
    </row>
    <row r="83" spans="1:6" s="5" customFormat="1" ht="15">
      <c r="A83" s="17"/>
      <c r="B83" s="11"/>
      <c r="C83" s="18"/>
      <c r="D83" s="37">
        <f t="shared" si="1"/>
        <v>0</v>
      </c>
      <c r="E83" s="37">
        <f t="shared" si="2"/>
        <v>0</v>
      </c>
      <c r="F83" s="84"/>
    </row>
    <row r="84" spans="1:6" s="5" customFormat="1" ht="15">
      <c r="A84" s="19"/>
      <c r="B84" s="11"/>
      <c r="C84" s="18"/>
      <c r="D84" s="37">
        <f t="shared" si="0"/>
        <v>0</v>
      </c>
      <c r="E84" s="37">
        <f>+B84-D84</f>
        <v>0</v>
      </c>
      <c r="F84" s="84"/>
    </row>
    <row r="85" spans="1:6" s="5" customFormat="1" ht="15">
      <c r="A85" s="17"/>
      <c r="B85" s="11"/>
      <c r="C85" s="18"/>
      <c r="D85" s="37">
        <f>ROUND(B85*C85,0)</f>
        <v>0</v>
      </c>
      <c r="E85" s="37">
        <f t="shared" ref="E85" si="3">+B85-D85</f>
        <v>0</v>
      </c>
      <c r="F85" s="84"/>
    </row>
    <row r="86" spans="1:6" s="5" customFormat="1" ht="15">
      <c r="A86" s="17"/>
      <c r="B86" s="11"/>
      <c r="C86" s="18"/>
      <c r="D86" s="37">
        <f>ROUND(B86*C86,0)</f>
        <v>0</v>
      </c>
      <c r="E86" s="37">
        <f>+B86-D86</f>
        <v>0</v>
      </c>
      <c r="F86" s="84"/>
    </row>
    <row r="87" spans="1:6" s="5" customFormat="1" ht="15">
      <c r="A87" s="17"/>
      <c r="B87" s="11"/>
      <c r="C87" s="18"/>
      <c r="D87" s="37">
        <f t="shared" ref="D87:D88" si="4">ROUND(B87*C87,0)</f>
        <v>0</v>
      </c>
      <c r="E87" s="37">
        <f>+B87-D87</f>
        <v>0</v>
      </c>
      <c r="F87" s="84"/>
    </row>
    <row r="88" spans="1:6" s="5" customFormat="1" ht="15">
      <c r="A88" s="19"/>
      <c r="B88" s="11"/>
      <c r="C88" s="18"/>
      <c r="D88" s="37">
        <f t="shared" si="4"/>
        <v>0</v>
      </c>
      <c r="E88" s="37">
        <f>+B88-D88</f>
        <v>0</v>
      </c>
      <c r="F88" s="84"/>
    </row>
    <row r="89" spans="1:6" s="5" customFormat="1" ht="15">
      <c r="A89" s="17"/>
      <c r="B89" s="11"/>
      <c r="C89" s="18"/>
      <c r="D89" s="37">
        <f>ROUND(B89*C89,0)</f>
        <v>0</v>
      </c>
      <c r="E89" s="37">
        <f t="shared" ref="E89" si="5">+B89-D89</f>
        <v>0</v>
      </c>
      <c r="F89" s="84"/>
    </row>
    <row r="90" spans="1:6" s="5" customFormat="1" ht="15">
      <c r="A90" s="17"/>
      <c r="B90" s="11"/>
      <c r="C90" s="18"/>
      <c r="D90" s="37">
        <f>ROUND(B90*C90,0)</f>
        <v>0</v>
      </c>
      <c r="E90" s="37">
        <f>+B90-D90</f>
        <v>0</v>
      </c>
      <c r="F90" s="84"/>
    </row>
    <row r="91" spans="1:6" s="5" customFormat="1" ht="15">
      <c r="A91" s="17"/>
      <c r="B91" s="11"/>
      <c r="C91" s="18"/>
      <c r="D91" s="37">
        <f>ROUND(B91*C91,0)</f>
        <v>0</v>
      </c>
      <c r="E91" s="37">
        <f>+B91-D91</f>
        <v>0</v>
      </c>
      <c r="F91" s="84"/>
    </row>
    <row r="92" spans="1:6" s="5" customFormat="1" ht="15">
      <c r="A92" s="17"/>
      <c r="B92" s="35"/>
      <c r="C92" s="36"/>
      <c r="D92" s="38">
        <f>ROUND(B92*C92,0)</f>
        <v>0</v>
      </c>
      <c r="E92" s="38">
        <f>+B92-D92</f>
        <v>0</v>
      </c>
      <c r="F92" s="84"/>
    </row>
    <row r="93" spans="1:6" s="5" customFormat="1" ht="15">
      <c r="A93" s="5" t="s">
        <v>88</v>
      </c>
      <c r="B93" s="39">
        <f>SUM(B71:B92)</f>
        <v>0</v>
      </c>
      <c r="C93" s="20"/>
      <c r="D93" s="39">
        <f>SUM(D71:D92)</f>
        <v>0</v>
      </c>
      <c r="E93" s="39">
        <f>+B93-D93</f>
        <v>0</v>
      </c>
      <c r="F93" s="10"/>
    </row>
    <row r="94" spans="1:6" s="5" customFormat="1" ht="15">
      <c r="A94" s="5" t="s">
        <v>120</v>
      </c>
      <c r="B94" s="48">
        <f>D94</f>
        <v>0</v>
      </c>
      <c r="D94" s="51"/>
      <c r="E94" s="40"/>
      <c r="F94" s="10"/>
    </row>
    <row r="95" spans="1:6" s="5" customFormat="1" ht="15.6" thickBot="1">
      <c r="A95" s="5" t="s">
        <v>90</v>
      </c>
      <c r="B95" s="80"/>
      <c r="D95" s="43" t="e">
        <f>D94/D93</f>
        <v>#DIV/0!</v>
      </c>
      <c r="E95" s="41"/>
      <c r="F95" s="10"/>
    </row>
    <row r="96" spans="1:6" s="5" customFormat="1" ht="16.149999999999999" thickBot="1">
      <c r="A96" s="23" t="s">
        <v>91</v>
      </c>
      <c r="B96" s="42">
        <f>B93+B94</f>
        <v>0</v>
      </c>
      <c r="C96" s="24"/>
      <c r="D96" s="42">
        <f t="shared" ref="D96" si="6">D93+D94</f>
        <v>0</v>
      </c>
      <c r="E96" s="42">
        <f>E93</f>
        <v>0</v>
      </c>
      <c r="F96" s="10"/>
    </row>
    <row r="97" spans="1:6" s="5" customFormat="1" ht="15">
      <c r="A97" s="16"/>
      <c r="F97" s="10"/>
    </row>
    <row r="98" spans="1:6" s="5" customFormat="1" ht="46.9">
      <c r="A98" s="30"/>
      <c r="B98" s="29" t="s">
        <v>92</v>
      </c>
      <c r="C98" s="29" t="s">
        <v>93</v>
      </c>
      <c r="D98" s="29" t="s">
        <v>94</v>
      </c>
      <c r="E98" s="29" t="s">
        <v>95</v>
      </c>
      <c r="F98" s="10"/>
    </row>
    <row r="99" spans="1:6" s="5" customFormat="1" ht="15.6">
      <c r="A99" s="50" t="s">
        <v>96</v>
      </c>
      <c r="B99" s="21"/>
      <c r="D99" s="21"/>
      <c r="E99" s="21"/>
      <c r="F99" s="10"/>
    </row>
    <row r="100" spans="1:6" s="5" customFormat="1" ht="15">
      <c r="A100" s="10"/>
      <c r="B100" s="11"/>
      <c r="C100" s="18"/>
      <c r="D100" s="37">
        <f>ROUND(B100*C100,0)</f>
        <v>0</v>
      </c>
      <c r="E100" s="37">
        <f>+B100-D100</f>
        <v>0</v>
      </c>
      <c r="F100" s="84"/>
    </row>
    <row r="101" spans="1:6" s="5" customFormat="1" ht="15">
      <c r="A101" s="10"/>
      <c r="B101" s="11"/>
      <c r="C101" s="18"/>
      <c r="D101" s="37">
        <f t="shared" ref="D101:D110" si="7">ROUND(B101*C101,0)</f>
        <v>0</v>
      </c>
      <c r="E101" s="37">
        <f t="shared" ref="E101:E110" si="8">+B101-D101</f>
        <v>0</v>
      </c>
      <c r="F101" s="84"/>
    </row>
    <row r="102" spans="1:6" s="5" customFormat="1" ht="15">
      <c r="A102" s="10"/>
      <c r="B102" s="11"/>
      <c r="C102" s="18"/>
      <c r="D102" s="37">
        <f t="shared" si="7"/>
        <v>0</v>
      </c>
      <c r="E102" s="37">
        <f t="shared" si="8"/>
        <v>0</v>
      </c>
      <c r="F102" s="84"/>
    </row>
    <row r="103" spans="1:6" s="5" customFormat="1" ht="15">
      <c r="A103" s="10"/>
      <c r="B103" s="11"/>
      <c r="C103" s="18"/>
      <c r="D103" s="37">
        <f t="shared" si="7"/>
        <v>0</v>
      </c>
      <c r="E103" s="37">
        <f t="shared" si="8"/>
        <v>0</v>
      </c>
      <c r="F103" s="84"/>
    </row>
    <row r="104" spans="1:6" s="5" customFormat="1" ht="15">
      <c r="A104" s="10"/>
      <c r="B104" s="11"/>
      <c r="C104" s="18"/>
      <c r="D104" s="37">
        <f t="shared" si="7"/>
        <v>0</v>
      </c>
      <c r="E104" s="37">
        <f t="shared" si="8"/>
        <v>0</v>
      </c>
      <c r="F104" s="84"/>
    </row>
    <row r="105" spans="1:6" s="5" customFormat="1" ht="15">
      <c r="A105" s="10"/>
      <c r="B105" s="11"/>
      <c r="C105" s="18"/>
      <c r="D105" s="37">
        <f t="shared" si="7"/>
        <v>0</v>
      </c>
      <c r="E105" s="37">
        <f t="shared" si="8"/>
        <v>0</v>
      </c>
      <c r="F105" s="84"/>
    </row>
    <row r="106" spans="1:6" s="5" customFormat="1" ht="15">
      <c r="A106" s="10"/>
      <c r="B106" s="11"/>
      <c r="C106" s="18"/>
      <c r="D106" s="37">
        <f t="shared" si="7"/>
        <v>0</v>
      </c>
      <c r="E106" s="37">
        <f t="shared" si="8"/>
        <v>0</v>
      </c>
      <c r="F106" s="84"/>
    </row>
    <row r="107" spans="1:6" s="5" customFormat="1" ht="15">
      <c r="A107" s="10"/>
      <c r="B107" s="11"/>
      <c r="C107" s="18"/>
      <c r="D107" s="37">
        <f t="shared" si="7"/>
        <v>0</v>
      </c>
      <c r="E107" s="37">
        <f t="shared" si="8"/>
        <v>0</v>
      </c>
      <c r="F107" s="84"/>
    </row>
    <row r="108" spans="1:6" s="5" customFormat="1" ht="15">
      <c r="A108" s="10"/>
      <c r="B108" s="11"/>
      <c r="C108" s="18"/>
      <c r="D108" s="37">
        <f t="shared" si="7"/>
        <v>0</v>
      </c>
      <c r="E108" s="37">
        <f t="shared" si="8"/>
        <v>0</v>
      </c>
      <c r="F108" s="84"/>
    </row>
    <row r="109" spans="1:6" s="5" customFormat="1" ht="15">
      <c r="A109" s="10"/>
      <c r="B109" s="11"/>
      <c r="C109" s="18"/>
      <c r="D109" s="37">
        <f t="shared" si="7"/>
        <v>0</v>
      </c>
      <c r="E109" s="37">
        <f t="shared" si="8"/>
        <v>0</v>
      </c>
      <c r="F109" s="84"/>
    </row>
    <row r="110" spans="1:6" s="5" customFormat="1" ht="15">
      <c r="A110" s="10"/>
      <c r="B110" s="11"/>
      <c r="C110" s="18"/>
      <c r="D110" s="37">
        <f t="shared" si="7"/>
        <v>0</v>
      </c>
      <c r="E110" s="37">
        <f t="shared" si="8"/>
        <v>0</v>
      </c>
      <c r="F110" s="84"/>
    </row>
    <row r="111" spans="1:6" s="5" customFormat="1" ht="15">
      <c r="A111" s="10"/>
      <c r="B111" s="11"/>
      <c r="C111" s="18"/>
      <c r="D111" s="37">
        <f t="shared" ref="D111:D125" si="9">ROUND(B111*C111,0)</f>
        <v>0</v>
      </c>
      <c r="E111" s="37">
        <f t="shared" ref="E111:E125" si="10">+B111-D111</f>
        <v>0</v>
      </c>
      <c r="F111" s="84"/>
    </row>
    <row r="112" spans="1:6" s="5" customFormat="1" ht="15">
      <c r="A112" s="10"/>
      <c r="B112" s="11"/>
      <c r="C112" s="18"/>
      <c r="D112" s="37">
        <f t="shared" si="9"/>
        <v>0</v>
      </c>
      <c r="E112" s="37">
        <f t="shared" si="10"/>
        <v>0</v>
      </c>
      <c r="F112" s="84"/>
    </row>
    <row r="113" spans="1:6" s="5" customFormat="1" ht="15">
      <c r="A113" s="10"/>
      <c r="B113" s="11"/>
      <c r="C113" s="18"/>
      <c r="D113" s="37">
        <f t="shared" si="9"/>
        <v>0</v>
      </c>
      <c r="E113" s="37">
        <f t="shared" si="10"/>
        <v>0</v>
      </c>
      <c r="F113" s="84"/>
    </row>
    <row r="114" spans="1:6" s="5" customFormat="1" ht="15">
      <c r="A114" s="10"/>
      <c r="B114" s="11"/>
      <c r="C114" s="18"/>
      <c r="D114" s="37">
        <f t="shared" si="9"/>
        <v>0</v>
      </c>
      <c r="E114" s="37">
        <f t="shared" si="10"/>
        <v>0</v>
      </c>
      <c r="F114" s="84"/>
    </row>
    <row r="115" spans="1:6" s="5" customFormat="1" ht="15">
      <c r="A115" s="10"/>
      <c r="B115" s="11"/>
      <c r="C115" s="18"/>
      <c r="D115" s="37">
        <f t="shared" si="9"/>
        <v>0</v>
      </c>
      <c r="E115" s="37">
        <f t="shared" si="10"/>
        <v>0</v>
      </c>
      <c r="F115" s="84"/>
    </row>
    <row r="116" spans="1:6" s="5" customFormat="1" ht="15">
      <c r="A116" s="10"/>
      <c r="B116" s="11"/>
      <c r="C116" s="18"/>
      <c r="D116" s="37">
        <f t="shared" si="9"/>
        <v>0</v>
      </c>
      <c r="E116" s="37">
        <f t="shared" si="10"/>
        <v>0</v>
      </c>
      <c r="F116" s="84"/>
    </row>
    <row r="117" spans="1:6" s="5" customFormat="1" ht="15">
      <c r="A117" s="10"/>
      <c r="B117" s="11"/>
      <c r="C117" s="18"/>
      <c r="D117" s="37">
        <f t="shared" si="9"/>
        <v>0</v>
      </c>
      <c r="E117" s="37">
        <f t="shared" si="10"/>
        <v>0</v>
      </c>
      <c r="F117" s="84"/>
    </row>
    <row r="118" spans="1:6" s="5" customFormat="1" ht="15">
      <c r="A118" s="10"/>
      <c r="B118" s="11"/>
      <c r="C118" s="18"/>
      <c r="D118" s="37">
        <f t="shared" si="9"/>
        <v>0</v>
      </c>
      <c r="E118" s="37">
        <f t="shared" si="10"/>
        <v>0</v>
      </c>
      <c r="F118" s="84"/>
    </row>
    <row r="119" spans="1:6" s="5" customFormat="1" ht="15">
      <c r="A119" s="10"/>
      <c r="B119" s="11"/>
      <c r="C119" s="18"/>
      <c r="D119" s="37">
        <f t="shared" si="9"/>
        <v>0</v>
      </c>
      <c r="E119" s="37">
        <f t="shared" si="10"/>
        <v>0</v>
      </c>
      <c r="F119" s="84"/>
    </row>
    <row r="120" spans="1:6" s="5" customFormat="1" ht="15">
      <c r="A120" s="10"/>
      <c r="B120" s="11"/>
      <c r="C120" s="18"/>
      <c r="D120" s="37">
        <f t="shared" si="9"/>
        <v>0</v>
      </c>
      <c r="E120" s="37">
        <f t="shared" si="10"/>
        <v>0</v>
      </c>
      <c r="F120" s="84"/>
    </row>
    <row r="121" spans="1:6" s="5" customFormat="1" ht="15">
      <c r="A121" s="10"/>
      <c r="B121" s="11"/>
      <c r="C121" s="18"/>
      <c r="D121" s="37">
        <f t="shared" si="9"/>
        <v>0</v>
      </c>
      <c r="E121" s="37">
        <f t="shared" si="10"/>
        <v>0</v>
      </c>
      <c r="F121" s="84"/>
    </row>
    <row r="122" spans="1:6" s="5" customFormat="1" ht="15">
      <c r="A122" s="10"/>
      <c r="B122" s="11"/>
      <c r="C122" s="18"/>
      <c r="D122" s="37">
        <f t="shared" si="9"/>
        <v>0</v>
      </c>
      <c r="E122" s="37">
        <f t="shared" si="10"/>
        <v>0</v>
      </c>
      <c r="F122" s="84"/>
    </row>
    <row r="123" spans="1:6" s="5" customFormat="1" ht="15">
      <c r="A123" s="10"/>
      <c r="B123" s="11"/>
      <c r="C123" s="18"/>
      <c r="D123" s="37">
        <f t="shared" si="9"/>
        <v>0</v>
      </c>
      <c r="E123" s="37">
        <f t="shared" si="10"/>
        <v>0</v>
      </c>
      <c r="F123" s="84"/>
    </row>
    <row r="124" spans="1:6" s="5" customFormat="1" ht="15">
      <c r="A124" s="22" t="s">
        <v>108</v>
      </c>
      <c r="B124" s="11"/>
      <c r="C124" s="18"/>
      <c r="D124" s="37">
        <f t="shared" si="9"/>
        <v>0</v>
      </c>
      <c r="E124" s="37">
        <f t="shared" si="10"/>
        <v>0</v>
      </c>
      <c r="F124" s="84"/>
    </row>
    <row r="125" spans="1:6" s="5" customFormat="1" ht="75.599999999999994" thickBot="1">
      <c r="A125" s="2" t="s">
        <v>109</v>
      </c>
      <c r="B125" s="11"/>
      <c r="C125" s="18"/>
      <c r="D125" s="37">
        <f t="shared" si="9"/>
        <v>0</v>
      </c>
      <c r="E125" s="37">
        <f t="shared" si="10"/>
        <v>0</v>
      </c>
      <c r="F125" s="10"/>
    </row>
    <row r="126" spans="1:6" s="5" customFormat="1" ht="16.149999999999999" thickBot="1">
      <c r="A126" s="23" t="s">
        <v>110</v>
      </c>
      <c r="B126" s="42">
        <f>SUM(B100:B125)</f>
        <v>0</v>
      </c>
      <c r="C126" s="10"/>
      <c r="D126" s="42">
        <f>SUM(D100:D125)</f>
        <v>0</v>
      </c>
      <c r="E126" s="42">
        <f>SUM(E100:E125)</f>
        <v>0</v>
      </c>
      <c r="F126" s="10"/>
    </row>
    <row r="127" spans="1:6" s="5" customFormat="1" ht="15">
      <c r="C127" s="10"/>
      <c r="D127" s="41"/>
      <c r="E127" s="41"/>
      <c r="F127" s="10"/>
    </row>
    <row r="128" spans="1:6" s="5" customFormat="1" ht="16.149999999999999" thickBot="1">
      <c r="A128" s="34" t="s">
        <v>111</v>
      </c>
      <c r="B128" s="47">
        <f>B96+B126</f>
        <v>0</v>
      </c>
      <c r="C128" s="10"/>
      <c r="D128" s="47">
        <f>D96+D126</f>
        <v>0</v>
      </c>
      <c r="E128" s="47">
        <f>E96+E126</f>
        <v>0</v>
      </c>
      <c r="F128" s="10"/>
    </row>
    <row r="129" spans="1:6" s="5" customFormat="1" ht="15.6" thickTop="1">
      <c r="C129" s="20"/>
      <c r="D129" s="16" t="str">
        <f>IF(B13=D128," ","Does not Balance to Amount Requested from MHM")</f>
        <v xml:space="preserve"> </v>
      </c>
      <c r="F129" s="10"/>
    </row>
    <row r="130" spans="1:6" s="5" customFormat="1" ht="15.6" thickBot="1">
      <c r="B130" s="16"/>
      <c r="C130" s="20"/>
      <c r="D130" s="20"/>
      <c r="F130" s="10"/>
    </row>
    <row r="131" spans="1:6" s="5" customFormat="1" ht="15.6">
      <c r="A131" s="25" t="s">
        <v>112</v>
      </c>
      <c r="B131" s="32"/>
      <c r="F131" s="10"/>
    </row>
    <row r="132" spans="1:6" s="5" customFormat="1" ht="15">
      <c r="A132" s="26" t="s">
        <v>113</v>
      </c>
      <c r="B132" s="44">
        <f>C7</f>
        <v>0</v>
      </c>
      <c r="F132" s="10"/>
    </row>
    <row r="133" spans="1:6" s="5" customFormat="1" ht="15">
      <c r="A133" s="26" t="s">
        <v>114</v>
      </c>
      <c r="B133" s="44">
        <f>B65-B128</f>
        <v>0</v>
      </c>
      <c r="C133" s="16" t="str">
        <f>IF(B133&lt;&gt;0,"Balance Error - Please Review"," ")</f>
        <v xml:space="preserve"> </v>
      </c>
      <c r="F133" s="10"/>
    </row>
    <row r="134" spans="1:6" s="5" customFormat="1" ht="15">
      <c r="A134" s="26" t="s">
        <v>115</v>
      </c>
      <c r="B134" s="45" t="e">
        <f>B13/B128</f>
        <v>#DIV/0!</v>
      </c>
      <c r="F134" s="10"/>
    </row>
    <row r="135" spans="1:6" s="5" customFormat="1" ht="15">
      <c r="A135" s="26" t="s">
        <v>116</v>
      </c>
      <c r="B135" s="79"/>
      <c r="F135" s="10"/>
    </row>
    <row r="136" spans="1:6" s="5" customFormat="1" ht="15.6" thickBot="1">
      <c r="A136" s="27" t="s">
        <v>117</v>
      </c>
      <c r="B136" s="46" t="e">
        <f>+B132/B135</f>
        <v>#DIV/0!</v>
      </c>
      <c r="C136" s="16" t="e">
        <f>IF(B136&gt;20%,"Request is over 20% of org budget - Please review"," ")</f>
        <v>#DIV/0!</v>
      </c>
      <c r="F136" s="10"/>
    </row>
    <row r="137" spans="1:6" s="5" customFormat="1" ht="15">
      <c r="F137" s="10"/>
    </row>
    <row r="138" spans="1:6" s="5" customFormat="1" ht="15">
      <c r="B138" s="1"/>
      <c r="C138" s="1"/>
      <c r="D138" s="1"/>
    </row>
    <row r="139" spans="1:6" s="5" customFormat="1" ht="15">
      <c r="B139" s="1"/>
      <c r="C139" s="1"/>
      <c r="D139" s="1"/>
    </row>
    <row r="140" spans="1:6" s="5" customFormat="1" ht="15">
      <c r="B140" s="1"/>
      <c r="C140" s="1"/>
      <c r="D140" s="1"/>
    </row>
    <row r="141" spans="1:6" s="5" customFormat="1" ht="15">
      <c r="B141" s="1"/>
      <c r="C141" s="1"/>
      <c r="D141" s="1"/>
    </row>
    <row r="142" spans="1:6" s="5" customFormat="1" ht="15">
      <c r="B142" s="1"/>
      <c r="C142" s="1"/>
      <c r="D142" s="1"/>
    </row>
    <row r="143" spans="1:6" s="5" customFormat="1" ht="15">
      <c r="B143" s="1"/>
      <c r="C143" s="1"/>
      <c r="D143" s="1"/>
    </row>
    <row r="144" spans="1:6" s="5" customFormat="1" ht="15">
      <c r="B144" s="1"/>
      <c r="C144" s="1"/>
      <c r="D144" s="1"/>
    </row>
    <row r="145" spans="2:4" s="5" customFormat="1" ht="15">
      <c r="B145" s="1"/>
      <c r="C145" s="1"/>
      <c r="D145" s="1"/>
    </row>
    <row r="146" spans="2:4" s="5" customFormat="1" ht="15">
      <c r="B146" s="1"/>
      <c r="C146" s="1"/>
      <c r="D146" s="1"/>
    </row>
    <row r="147" spans="2:4" s="5" customFormat="1" ht="15">
      <c r="B147" s="1"/>
      <c r="C147" s="1"/>
      <c r="D147" s="1"/>
    </row>
    <row r="148" spans="2:4" s="5" customFormat="1" ht="15">
      <c r="B148" s="1"/>
      <c r="C148" s="1"/>
      <c r="D148" s="1"/>
    </row>
    <row r="149" spans="2:4" s="5" customFormat="1" ht="15">
      <c r="B149" s="1"/>
      <c r="C149" s="1"/>
      <c r="D149" s="1"/>
    </row>
    <row r="150" spans="2:4" s="5" customFormat="1" ht="15"/>
    <row r="151" spans="2:4" s="5" customFormat="1" ht="15"/>
    <row r="152" spans="2:4" s="5" customFormat="1" ht="15"/>
    <row r="153" spans="2:4" s="5" customFormat="1" ht="15"/>
    <row r="154" spans="2:4" s="5" customFormat="1" ht="15"/>
    <row r="155" spans="2:4" s="5" customFormat="1" ht="15"/>
    <row r="156" spans="2:4" s="5" customFormat="1" ht="15"/>
    <row r="157" spans="2:4" s="5" customFormat="1" ht="15"/>
    <row r="158" spans="2:4" s="5" customFormat="1" ht="15"/>
    <row r="159" spans="2:4" s="5" customFormat="1" ht="15"/>
    <row r="160" spans="2:4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227" s="5" customFormat="1" ht="15"/>
    <row r="228" s="5" customFormat="1" ht="15"/>
    <row r="229" s="5" customFormat="1" ht="15"/>
    <row r="230" s="5" customFormat="1" ht="15"/>
    <row r="231" s="5" customFormat="1" ht="15"/>
    <row r="232" s="5" customFormat="1" ht="15"/>
    <row r="233" s="5" customFormat="1" ht="15"/>
    <row r="234" s="5" customFormat="1" ht="15"/>
    <row r="235" s="5" customFormat="1" ht="15"/>
    <row r="236" s="5" customFormat="1" ht="15"/>
    <row r="237" s="5" customFormat="1" ht="15"/>
    <row r="238" s="5" customFormat="1" ht="15"/>
    <row r="239" s="5" customFormat="1" ht="15"/>
    <row r="240" s="5" customFormat="1" ht="15"/>
    <row r="241" s="5" customFormat="1" ht="15"/>
    <row r="242" s="5" customFormat="1" ht="15"/>
    <row r="243" s="5" customFormat="1" ht="15"/>
    <row r="244" s="5" customFormat="1" ht="15"/>
    <row r="245" s="5" customFormat="1" ht="15"/>
    <row r="246" s="5" customFormat="1" ht="15"/>
  </sheetData>
  <sheetProtection algorithmName="SHA-512" hashValue="xKz+ZslKwegYetpNd91FFS7JqR9pPD7Is+4I35DY8SZFkpnQtDD5qJcddly2BhYD4zc8sK3y4xSFftOZhYtPvA==" saltValue="GMMrugzWRxtvGAgkgv1j4g==" spinCount="100000" sheet="1" objects="1" scenarios="1" formatRows="0" selectLockedCells="1"/>
  <conditionalFormatting sqref="C133">
    <cfRule type="containsText" dxfId="2" priority="2" operator="containsText" text="Not">
      <formula>NOT(ISERROR(SEARCH("Not",C133)))</formula>
    </cfRule>
  </conditionalFormatting>
  <conditionalFormatting sqref="C136">
    <cfRule type="containsText" dxfId="1" priority="1" operator="containsText" text="Not">
      <formula>NOT(ISERROR(SEARCH("Not",C136)))</formula>
    </cfRule>
  </conditionalFormatting>
  <conditionalFormatting sqref="D129 B130">
    <cfRule type="containsText" dxfId="0" priority="3" operator="containsText" text="Not">
      <formula>NOT(ISERROR(SEARCH("Not",B129)))</formula>
    </cfRule>
  </conditionalFormatting>
  <dataValidations count="1">
    <dataValidation type="list" allowBlank="1" showInputMessage="1" showErrorMessage="1" sqref="C8:D8" xr:uid="{71EEB225-DDB5-416C-9AD5-7A9C28DF2775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45" fitToHeight="2" orientation="landscape" horizontalDpi="1200" verticalDpi="1200" r:id="rId1"/>
  <rowBreaks count="2" manualBreakCount="2">
    <brk id="66" max="5" man="1"/>
    <brk id="13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6C0-C682-4652-AF82-735348451913}">
  <dimension ref="G8:H10"/>
  <sheetViews>
    <sheetView workbookViewId="0">
      <selection activeCell="H10" sqref="H10"/>
    </sheetView>
  </sheetViews>
  <sheetFormatPr defaultRowHeight="14.45"/>
  <cols>
    <col min="8" max="8" width="60" bestFit="1" customWidth="1"/>
  </cols>
  <sheetData>
    <row r="8" spans="7:8">
      <c r="G8" t="s">
        <v>121</v>
      </c>
      <c r="H8" t="s">
        <v>122</v>
      </c>
    </row>
    <row r="9" spans="7:8">
      <c r="G9" s="52">
        <v>100000</v>
      </c>
      <c r="H9" t="s">
        <v>123</v>
      </c>
    </row>
    <row r="10" spans="7:8">
      <c r="G10" s="52">
        <v>100001</v>
      </c>
      <c r="H10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829238-fda8-40ff-86a6-939d6e08b6ee" xsi:nil="true"/>
    <Source xmlns="2754804a-d721-4531-af62-724533760bae" xsi:nil="true"/>
    <Tags xmlns="2754804a-d721-4531-af62-724533760bae" xsi:nil="true"/>
    <Number xmlns="2754804a-d721-4531-af62-724533760bae" xsi:nil="true"/>
    <FilePath xmlns="2754804a-d721-4531-af62-724533760bae">
      <Url xsi:nil="true"/>
      <Description xsi:nil="true"/>
    </FilePath>
    <lcf76f155ced4ddcb4097134ff3c332f xmlns="2754804a-d721-4531-af62-724533760b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5952A1F6FD448BAD386990003CD41" ma:contentTypeVersion="19" ma:contentTypeDescription="Create a new document." ma:contentTypeScope="" ma:versionID="4f349040d49dfe9d6e5e8aca0a68d4ff">
  <xsd:schema xmlns:xsd="http://www.w3.org/2001/XMLSchema" xmlns:xs="http://www.w3.org/2001/XMLSchema" xmlns:p="http://schemas.microsoft.com/office/2006/metadata/properties" xmlns:ns2="2754804a-d721-4531-af62-724533760bae" xmlns:ns3="19829238-fda8-40ff-86a6-939d6e08b6ee" targetNamespace="http://schemas.microsoft.com/office/2006/metadata/properties" ma:root="true" ma:fieldsID="ad2178145b2370c1a41e0311482f844a" ns2:_="" ns3:_="">
    <xsd:import namespace="2754804a-d721-4531-af62-724533760bae"/>
    <xsd:import namespace="19829238-fda8-40ff-86a6-939d6e08b6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umber" minOccurs="0"/>
                <xsd:element ref="ns2:Source" minOccurs="0"/>
                <xsd:element ref="ns2:Tags" minOccurs="0"/>
                <xsd:element ref="ns2:File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4804a-d721-4531-af62-724533760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9b7880-1691-4c9c-bf3b-b464448730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3" nillable="true" ma:displayName="Number" ma:description="Assigned Document Number" ma:format="Dropdown" ma:internalName="Number">
      <xsd:simpleType>
        <xsd:restriction base="dms:Text">
          <xsd:maxLength value="255"/>
        </xsd:restriction>
      </xsd:simpleType>
    </xsd:element>
    <xsd:element name="Source" ma:index="24" nillable="true" ma:displayName="Source" ma:description="Source of the Document or Link" ma:format="Dropdown" ma:internalName="Source">
      <xsd:simpleType>
        <xsd:restriction base="dms:Text">
          <xsd:maxLength value="255"/>
        </xsd:restriction>
      </xsd:simpleType>
    </xsd:element>
    <xsd:element name="Tags" ma:index="25" nillable="true" ma:displayName="Tags" ma:description="Community Investment tags to help team members find items" ma:format="Dropdown" ma:internalName="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M"/>
                        <xsd:enumeration value="Team Member"/>
                        <xsd:enumeration value="Teammember"/>
                        <xsd:enumeration value="PO"/>
                        <xsd:enumeration value="Program Officer"/>
                        <xsd:enumeration value="CB"/>
                        <xsd:enumeration value="Capacity Building"/>
                        <xsd:enumeration value="DE"/>
                        <xsd:enumeration value="Digital Equity"/>
                        <xsd:enumeration value="GIFTS"/>
                        <xsd:enumeration value="Job Aid"/>
                        <xsd:enumeration value="Process"/>
                        <xsd:enumeration value="Form"/>
                        <xsd:enumeration value="Record"/>
                        <xsd:enumeration value="Project Managemen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FilePath" ma:index="26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29238-fda8-40ff-86a6-939d6e08b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d3174f8-b9c6-46cb-8ec8-1cd824733205}" ma:internalName="TaxCatchAll" ma:showField="CatchAllData" ma:web="19829238-fda8-40ff-86a6-939d6e08b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A2D62-23A9-4CD0-A159-8E48E7EE99B9}"/>
</file>

<file path=customXml/itemProps2.xml><?xml version="1.0" encoding="utf-8"?>
<ds:datastoreItem xmlns:ds="http://schemas.openxmlformats.org/officeDocument/2006/customXml" ds:itemID="{55491F5A-ABF0-468B-B515-73CDAB3C6126}"/>
</file>

<file path=customXml/itemProps3.xml><?xml version="1.0" encoding="utf-8"?>
<ds:datastoreItem xmlns:ds="http://schemas.openxmlformats.org/officeDocument/2006/customXml" ds:itemID="{3763A6C4-B725-4C56-85CB-CCE45B653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Luna, Mina</dc:creator>
  <cp:keywords/>
  <dc:description/>
  <cp:lastModifiedBy>Cavazos, Steven</cp:lastModifiedBy>
  <cp:revision/>
  <dcterms:created xsi:type="dcterms:W3CDTF">2024-02-27T14:35:26Z</dcterms:created>
  <dcterms:modified xsi:type="dcterms:W3CDTF">2025-07-15T13:37:20Z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0x0101003FB5952A1F6FD448BAD386990003CD41</vt:lpwstr>
  </property>
</Properties>
</file>